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<sst xmlns="http://schemas.openxmlformats.org/spreadsheetml/2006/main" count="35" uniqueCount="30">
  <si>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附件：</t>
  </si>
  <si>
    <t>隆德县2025年标准化肉牛场建设项目资金补贴公示表</t>
  </si>
  <si>
    <t>序号</t>
  </si>
  <si>
    <t>项目名称</t>
  </si>
  <si>
    <t>项目实施单位</t>
  </si>
  <si>
    <t>肉牛存栏数</t>
  </si>
  <si>
    <t>牛棚</t>
  </si>
  <si>
    <t>青贮池</t>
  </si>
  <si>
    <t>补贴资金合计
（万元）</t>
  </si>
  <si>
    <t>应补资金合计（万元）</t>
  </si>
  <si>
    <t>已兑付补贴资金
（万元）</t>
  </si>
  <si>
    <t>本次兑付补贴资金
（万元）</t>
  </si>
  <si>
    <t>备注</t>
  </si>
  <si>
    <t>第三方核量面积
（㎡）</t>
  </si>
  <si>
    <t>畜牧中心测量面积
（㎡）</t>
  </si>
  <si>
    <t>第三方与畜牧中心偏差率</t>
  </si>
  <si>
    <t>实际补贴面积
（㎡）</t>
  </si>
  <si>
    <t>补贴标准
（元/㎡）</t>
  </si>
  <si>
    <t>补贴资金
（万元）</t>
  </si>
  <si>
    <t>第三方核量容积
（m³）</t>
  </si>
  <si>
    <t>畜牧中心测量容积
（m³）</t>
  </si>
  <si>
    <t>实际补贴容积
（m³）</t>
  </si>
  <si>
    <t>补贴标准
（元/m³）</t>
  </si>
  <si>
    <t>2025年新建肉牛标准养殖场项目</t>
  </si>
  <si>
    <t>隆德县德丰种养殖家庭农场</t>
  </si>
  <si>
    <t>按照《中共隆德县委办公室隆德县人民政府办公室关于印发&lt;隆德县2025年产业振兴工作方案&gt;的通知》（隆党办发〔2025〕11号）精神，肉牛存栏量、圈舍、青贮池比例不高于 1: 15: 7补贴。</t>
  </si>
  <si>
    <t>隆德县涵升家庭农场（个人独资）</t>
  </si>
  <si>
    <t>隆德县老咸种养殖家庭农场（个人独资）</t>
  </si>
  <si>
    <t>隆德县万泽种养殖专业合作社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</si>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</sst>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abSelected="1" zoomScale="85" zoomScaleNormal="85" topLeftCell="A3" workbookViewId="0">
      <selection activeCell="R8" sqref="R8"/>
    </sheetView>
  </sheetViews>
  <sheetFormatPr defaultColWidth="18.4416666666667" defaultRowHeight="34" customHeight="1"/>
  <cols>
    <col min="1" max="1" width="11.875" style="2" customWidth="1"/>
    <col min="2" max="2" width="26.9083333333333" style="3" customWidth="1"/>
    <col min="3" max="4" width="17.5" style="3" customWidth="1"/>
    <col min="5" max="14" width="10" style="4" customWidth="1"/>
    <col min="15" max="15" width="10" style="5" customWidth="1"/>
    <col min="16" max="16" width="10" style="6" customWidth="1"/>
    <col min="17" max="17" width="12.9416666666667" style="5" customWidth="1"/>
    <col min="18" max="18" width="27.0583333333333" style="7" customWidth="1"/>
    <col min="19" max="19" width="16.5" style="1" customWidth="1"/>
    <col min="20" max="16382" width="18.4416666666667" style="1" customWidth="1"/>
    <col min="16383" max="16384" width="18.4416666666667" style="1"/>
  </cols>
  <sheetData>
    <row r="1" customHeight="1" spans="1:1">
      <c r="A1" s="2" t="s">
        <v>0</v>
      </c>
    </row>
    <row r="2" s="1" customFormat="1" ht="51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1" customFormat="1" ht="38" customHeight="1" spans="1:21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/>
      <c r="G3" s="12"/>
      <c r="H3" s="12"/>
      <c r="I3" s="12"/>
      <c r="J3" s="13"/>
      <c r="K3" s="10" t="s">
        <v>7</v>
      </c>
      <c r="L3" s="10"/>
      <c r="M3" s="10"/>
      <c r="N3" s="10"/>
      <c r="O3" s="10"/>
      <c r="P3" s="10"/>
      <c r="Q3" s="23" t="s">
        <v>8</v>
      </c>
      <c r="R3" s="23" t="s">
        <v>9</v>
      </c>
      <c r="S3" s="24" t="s">
        <v>10</v>
      </c>
      <c r="T3" s="23" t="s">
        <v>11</v>
      </c>
      <c r="U3" s="10" t="s">
        <v>12</v>
      </c>
    </row>
    <row r="4" s="1" customFormat="1" ht="95" customHeight="1" spans="1:21">
      <c r="A4" s="9"/>
      <c r="B4" s="10"/>
      <c r="C4" s="10"/>
      <c r="D4" s="11"/>
      <c r="E4" s="13" t="s">
        <v>13</v>
      </c>
      <c r="F4" s="10" t="s">
        <v>14</v>
      </c>
      <c r="G4" s="14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15</v>
      </c>
      <c r="N4" s="10" t="s">
        <v>21</v>
      </c>
      <c r="O4" s="10" t="s">
        <v>22</v>
      </c>
      <c r="P4" s="10" t="s">
        <v>18</v>
      </c>
      <c r="Q4" s="25"/>
      <c r="R4" s="25"/>
      <c r="S4" s="26"/>
      <c r="T4" s="25"/>
      <c r="U4" s="10"/>
    </row>
    <row r="5" s="1" customFormat="1" ht="89" customHeight="1" spans="1:21">
      <c r="A5" s="15">
        <v>1</v>
      </c>
      <c r="B5" s="16" t="s">
        <v>23</v>
      </c>
      <c r="C5" s="16" t="s">
        <v>24</v>
      </c>
      <c r="D5" s="16">
        <v>445</v>
      </c>
      <c r="E5" s="16">
        <v>6662</v>
      </c>
      <c r="F5" s="16">
        <v>6508</v>
      </c>
      <c r="G5" s="17">
        <f>(F5-E5)/F5</f>
        <v>-0.0236631837738168</v>
      </c>
      <c r="H5" s="18">
        <f>E5</f>
        <v>6662</v>
      </c>
      <c r="I5" s="16">
        <v>280</v>
      </c>
      <c r="J5" s="21">
        <f>H5*280/10000</f>
        <v>186.536</v>
      </c>
      <c r="K5" s="16">
        <v>3224.55</v>
      </c>
      <c r="L5" s="16">
        <v>3097</v>
      </c>
      <c r="M5" s="17">
        <f>(L5-K5)/L5</f>
        <v>-0.0411850177591218</v>
      </c>
      <c r="N5" s="18">
        <v>3115</v>
      </c>
      <c r="O5" s="16">
        <v>60</v>
      </c>
      <c r="P5" s="21">
        <f>N5*O5/10000</f>
        <v>18.69</v>
      </c>
      <c r="Q5" s="21">
        <f>(H5*I5+N5*O5)/10000</f>
        <v>205.226</v>
      </c>
      <c r="R5" s="21">
        <v>200</v>
      </c>
      <c r="S5" s="21">
        <v>100</v>
      </c>
      <c r="T5" s="21">
        <f>R5-S5</f>
        <v>100</v>
      </c>
      <c r="U5" s="27" t="s">
        <v>25</v>
      </c>
    </row>
    <row r="6" s="1" customFormat="1" ht="133" customHeight="1" spans="1:21">
      <c r="A6" s="15">
        <v>2</v>
      </c>
      <c r="B6" s="16" t="s">
        <v>23</v>
      </c>
      <c r="C6" s="16" t="s">
        <v>26</v>
      </c>
      <c r="D6" s="16">
        <v>380</v>
      </c>
      <c r="E6" s="16">
        <v>5688</v>
      </c>
      <c r="F6" s="16">
        <v>5676.8</v>
      </c>
      <c r="G6" s="17">
        <f>(F6-E6)/F6</f>
        <v>-0.00197294250281846</v>
      </c>
      <c r="H6" s="18">
        <f>E6</f>
        <v>5688</v>
      </c>
      <c r="I6" s="16">
        <v>280</v>
      </c>
      <c r="J6" s="21">
        <f>H6*280/10000</f>
        <v>159.264</v>
      </c>
      <c r="K6" s="16">
        <v>2698.43</v>
      </c>
      <c r="L6" s="16">
        <v>2629.9</v>
      </c>
      <c r="M6" s="17">
        <f>(L6-K6)/L6</f>
        <v>-0.0260580250199626</v>
      </c>
      <c r="N6" s="16">
        <v>2698.43</v>
      </c>
      <c r="O6" s="16">
        <v>60</v>
      </c>
      <c r="P6" s="21">
        <f>N6*O6/10000</f>
        <v>16.19058</v>
      </c>
      <c r="Q6" s="21">
        <f>(H6*I6+N6*O6)/10000</f>
        <v>175.45458</v>
      </c>
      <c r="R6" s="21">
        <v>175.45</v>
      </c>
      <c r="S6" s="21">
        <v>50</v>
      </c>
      <c r="T6" s="21">
        <f>R6-S6</f>
        <v>125.45</v>
      </c>
      <c r="U6" s="28"/>
    </row>
    <row r="7" s="1" customFormat="1" ht="133" customHeight="1" spans="1:21">
      <c r="A7" s="15">
        <v>3</v>
      </c>
      <c r="B7" s="16" t="s">
        <v>23</v>
      </c>
      <c r="C7" s="16" t="s">
        <v>27</v>
      </c>
      <c r="D7" s="16">
        <v>396</v>
      </c>
      <c r="E7" s="16">
        <v>5628.4</v>
      </c>
      <c r="F7" s="16">
        <v>5726</v>
      </c>
      <c r="G7" s="17">
        <f>(F7-E7)/F7</f>
        <v>0.0170450576318548</v>
      </c>
      <c r="H7" s="18">
        <f>E7</f>
        <v>5628.4</v>
      </c>
      <c r="I7" s="16">
        <v>280</v>
      </c>
      <c r="J7" s="21">
        <f>H7*280/10000</f>
        <v>157.5952</v>
      </c>
      <c r="K7" s="16">
        <v>2767.75</v>
      </c>
      <c r="L7" s="16">
        <v>2658.5</v>
      </c>
      <c r="M7" s="17">
        <f>(L7-K7)/L7</f>
        <v>-0.0410946022192966</v>
      </c>
      <c r="N7" s="18">
        <f>K7</f>
        <v>2767.75</v>
      </c>
      <c r="O7" s="16">
        <v>60</v>
      </c>
      <c r="P7" s="21">
        <f>N7*O7/10000</f>
        <v>16.6065</v>
      </c>
      <c r="Q7" s="21">
        <f>(H7*I7+N7*O7)/10000</f>
        <v>174.2017</v>
      </c>
      <c r="R7" s="21">
        <v>174.2</v>
      </c>
      <c r="S7" s="21">
        <v>80</v>
      </c>
      <c r="T7" s="21">
        <f>R7-S7</f>
        <v>94.2</v>
      </c>
      <c r="U7" s="28"/>
    </row>
    <row r="8" s="1" customFormat="1" ht="133" customHeight="1" spans="1:21">
      <c r="A8" s="15">
        <v>4</v>
      </c>
      <c r="B8" s="16" t="s">
        <v>23</v>
      </c>
      <c r="C8" s="16" t="s">
        <v>28</v>
      </c>
      <c r="D8" s="16">
        <v>440</v>
      </c>
      <c r="E8" s="16">
        <v>6876.5</v>
      </c>
      <c r="F8" s="16">
        <v>6834.7</v>
      </c>
      <c r="G8" s="17">
        <f>(F8-E8)/F8</f>
        <v>-0.00611585000073159</v>
      </c>
      <c r="H8" s="18">
        <v>6600</v>
      </c>
      <c r="I8" s="16">
        <v>280</v>
      </c>
      <c r="J8" s="21">
        <f>H8*280/10000</f>
        <v>184.8</v>
      </c>
      <c r="K8" s="16">
        <v>3508.35</v>
      </c>
      <c r="L8" s="16">
        <v>3445.72</v>
      </c>
      <c r="M8" s="17">
        <f>(L8-K8)/L8</f>
        <v>-0.018176172178819</v>
      </c>
      <c r="N8" s="18">
        <v>3080</v>
      </c>
      <c r="O8" s="16">
        <v>60</v>
      </c>
      <c r="P8" s="21">
        <f>N8*O8/10000</f>
        <v>18.48</v>
      </c>
      <c r="Q8" s="21">
        <f>(H8*I8+N8*O8)/10000</f>
        <v>203.28</v>
      </c>
      <c r="R8" s="21">
        <v>200</v>
      </c>
      <c r="S8" s="21">
        <v>100</v>
      </c>
      <c r="T8" s="21">
        <f>R8-S8</f>
        <v>100</v>
      </c>
      <c r="U8" s="29"/>
    </row>
    <row r="9" s="1" customFormat="1" ht="50" customHeight="1" spans="1:21">
      <c r="A9" s="9" t="s">
        <v>29</v>
      </c>
      <c r="B9" s="9"/>
      <c r="C9" s="19"/>
      <c r="D9" s="19"/>
      <c r="E9" s="20"/>
      <c r="F9" s="20"/>
      <c r="G9" s="20"/>
      <c r="H9" s="20"/>
      <c r="I9" s="20"/>
      <c r="J9" s="21">
        <f>SUM(J5:J8)</f>
        <v>688.1952</v>
      </c>
      <c r="K9" s="20"/>
      <c r="L9" s="20"/>
      <c r="M9" s="20"/>
      <c r="N9" s="20"/>
      <c r="O9" s="22"/>
      <c r="P9" s="21">
        <f>SUM(P5:P8)</f>
        <v>69.96708</v>
      </c>
      <c r="Q9" s="21">
        <f>SUM(Q5:Q8)</f>
        <v>758.16228</v>
      </c>
      <c r="R9" s="30">
        <f>SUM(R5:R8)</f>
        <v>749.65</v>
      </c>
      <c r="S9" s="21">
        <f>SUM(S5:S8)</f>
        <v>330</v>
      </c>
      <c r="T9" s="21">
        <f>SUM(T5:T8)</f>
        <v>419.65</v>
      </c>
      <c r="U9" s="31"/>
    </row>
    <row r="10" ht="50" customHeight="1"/>
    <row r="11" ht="50" customHeight="1"/>
  </sheetData>
  <mergeCells count="14">
    <mergeCell ref="A2:U2"/>
    <mergeCell ref="E3:J3"/>
    <mergeCell ref="K3:P3"/>
    <mergeCell ref="A9:B9"/>
    <mergeCell ref="A3:A4"/>
    <mergeCell ref="B3:B4"/>
    <mergeCell ref="C3:C4"/>
    <mergeCell ref="D3:D4"/>
    <mergeCell ref="Q3:Q4"/>
    <mergeCell ref="R3:R4"/>
    <mergeCell ref="S3:S4"/>
    <mergeCell ref="T3:T4"/>
    <mergeCell ref="U3:U4"/>
    <mergeCell ref="U5:U8"/>
  </mergeCells>
  <pageMargins left="0.75" right="0.75" top="1" bottom="1" header="0.5" footer="0.5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2025-09-25T19:32:00Z</dcterms:created>
  <dcterms:modified xsi:type="dcterms:W3CDTF">2025-10-28T01:55:03Z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B5E2A279CE40450B9F0216C5B1CD1C56_13</vt:lpwstr>
  </property>
  <property fmtid="{D5CDD505-2E9C-101B-9397-08002B2CF9AE}" pid="3" name="KSOProductBuildVer">
    <vt:lpwstr>2052-12.1.0.23125</vt:lpwstr>
  </property>
</Properties>
</file>