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76" windowHeight="12372" activeTab="2"/>
  </bookViews>
  <sheets>
    <sheet name="1" sheetId="1" r:id="rId1"/>
    <sheet name="2" sheetId="8" r:id="rId2"/>
    <sheet name="3" sheetId="7" r:id="rId3"/>
  </sheets>
  <externalReferences>
    <externalReference r:id="rId4"/>
  </externalReferences>
  <definedNames>
    <definedName name="_xlnm.Print_Area" localSheetId="2">'3'!$A$1:$H$30</definedName>
    <definedName name="_xlnm.Print_Area" hidden="1">#N/A</definedName>
    <definedName name="_xlnm.Print_Titles" localSheetId="2">'3'!$4:$5</definedName>
    <definedName name="_xlnm.Print_Titles" hidden="1">#N/A</definedName>
    <definedName name="地区名称">[1]封面!$B$2:$B$6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/>
  <c r="G18"/>
  <c r="G9" i="7"/>
  <c r="G20"/>
  <c r="D21"/>
  <c r="C22"/>
  <c r="C21" s="1"/>
  <c r="C8" i="1"/>
  <c r="H6"/>
  <c r="H7"/>
  <c r="H8"/>
  <c r="H9"/>
  <c r="H10"/>
  <c r="H11"/>
  <c r="H12"/>
  <c r="H13"/>
  <c r="H14"/>
  <c r="H15"/>
  <c r="H16"/>
  <c r="H17"/>
  <c r="H5"/>
  <c r="H29" i="7"/>
  <c r="D29"/>
  <c r="H28"/>
  <c r="D28"/>
  <c r="H27"/>
  <c r="D27"/>
  <c r="H26"/>
  <c r="D26"/>
  <c r="H25"/>
  <c r="D25"/>
  <c r="H24"/>
  <c r="D24"/>
  <c r="H23"/>
  <c r="D23"/>
  <c r="H22"/>
  <c r="D22"/>
  <c r="H21"/>
  <c r="G21"/>
  <c r="F21"/>
  <c r="B21"/>
  <c r="B30" s="1"/>
  <c r="F20"/>
  <c r="F30" s="1"/>
  <c r="D20"/>
  <c r="C20"/>
  <c r="B20"/>
  <c r="H19"/>
  <c r="D19"/>
  <c r="C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F9"/>
  <c r="D9"/>
  <c r="H8"/>
  <c r="D8"/>
  <c r="H7"/>
  <c r="D7"/>
  <c r="H6"/>
  <c r="D6"/>
  <c r="J29" i="8"/>
  <c r="I29"/>
  <c r="H29"/>
  <c r="G29"/>
  <c r="F29"/>
  <c r="E29"/>
  <c r="D29"/>
  <c r="C29"/>
  <c r="B29"/>
  <c r="K29" s="1"/>
  <c r="K28"/>
  <c r="K27"/>
  <c r="K26"/>
  <c r="K25"/>
  <c r="H25"/>
  <c r="G25"/>
  <c r="K24"/>
  <c r="K23"/>
  <c r="K22"/>
  <c r="G22"/>
  <c r="F22"/>
  <c r="K21"/>
  <c r="K20"/>
  <c r="K19"/>
  <c r="H19"/>
  <c r="K18"/>
  <c r="H18"/>
  <c r="E18"/>
  <c r="K17"/>
  <c r="G17"/>
  <c r="F17"/>
  <c r="K16"/>
  <c r="H16"/>
  <c r="G16"/>
  <c r="F16"/>
  <c r="E16"/>
  <c r="K15"/>
  <c r="G15"/>
  <c r="E15"/>
  <c r="K14"/>
  <c r="G14"/>
  <c r="E14"/>
  <c r="K13"/>
  <c r="C13"/>
  <c r="K12"/>
  <c r="F12"/>
  <c r="D12"/>
  <c r="C12"/>
  <c r="K11"/>
  <c r="F11"/>
  <c r="K10"/>
  <c r="F10"/>
  <c r="K9"/>
  <c r="F9"/>
  <c r="E9"/>
  <c r="K8"/>
  <c r="K7"/>
  <c r="K6"/>
  <c r="H6"/>
  <c r="F18" i="1"/>
  <c r="C18"/>
  <c r="B18"/>
  <c r="D17"/>
  <c r="D16"/>
  <c r="D15"/>
  <c r="D14"/>
  <c r="D12"/>
  <c r="D11"/>
  <c r="D10"/>
  <c r="D9"/>
  <c r="D8"/>
  <c r="D7"/>
  <c r="D6"/>
  <c r="D18" s="1"/>
  <c r="C6"/>
  <c r="B6"/>
  <c r="D5"/>
  <c r="H18" l="1"/>
  <c r="G30" i="7"/>
  <c r="H20"/>
  <c r="H30" s="1"/>
  <c r="C30"/>
  <c r="D30"/>
</calcChain>
</file>

<file path=xl/sharedStrings.xml><?xml version="1.0" encoding="utf-8"?>
<sst xmlns="http://schemas.openxmlformats.org/spreadsheetml/2006/main" count="138" uniqueCount="122">
  <si>
    <t>附件1</t>
  </si>
  <si>
    <t>2024年隆德县本级一般公共预算收支调整情况表</t>
  </si>
  <si>
    <t>单位：万元</t>
  </si>
  <si>
    <t>预算科目</t>
  </si>
  <si>
    <t>调整金额</t>
  </si>
  <si>
    <t>本级一般公共预算收入</t>
  </si>
  <si>
    <t>本级一般公共预算支出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</si>
  <si>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</si>
  <si>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</si>
  <si>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</si>
  <si>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</si>
  <si>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</si>
  <si>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</si>
  <si>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</si>
  <si>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</si>
  <si>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</si>
  <si>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</si>
  <si>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>调入资金</t>
  </si>
  <si>
    <t>调出资金</t>
  </si>
  <si>
    <t>地方政府债务转贷收入</t>
  </si>
  <si>
    <t>债务还本支出</t>
  </si>
  <si>
    <t>调入预算稳定调节基金</t>
  </si>
  <si>
    <t>安排预算稳定调节基金</t>
  </si>
  <si>
    <t>待偿债再融资一般债券结余</t>
  </si>
  <si>
    <t>上年结余</t>
  </si>
  <si>
    <t>年终结余</t>
  </si>
  <si>
    <t>待偿债再融资一般债券转贷结余收入</t>
  </si>
  <si>
    <t>减：结转下年的支出</t>
  </si>
  <si>
    <t>净结余</t>
  </si>
  <si>
    <t>总  计</t>
  </si>
  <si>
    <t>附件2</t>
  </si>
  <si>
    <t>2024年隆德县本级一般预算支出调整表（分项目）</t>
  </si>
  <si>
    <t>项          目</t>
  </si>
  <si>
    <t>年初预算数</t>
  </si>
  <si>
    <t>五险二金配套</t>
  </si>
  <si>
    <t>退休人员养老金、住房补贴及民族团结奖</t>
  </si>
  <si>
    <t>县级急需领域项目安排资金</t>
  </si>
  <si>
    <t>一般性转
移支付</t>
  </si>
  <si>
    <t>新增
债券</t>
  </si>
  <si>
    <t>专项转移支付</t>
  </si>
  <si>
    <t>科目
调剂</t>
  </si>
  <si>
    <t>合计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</si>
  <si>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</si>
  <si>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</si>
  <si>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</si>
  <si>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</si>
  <si>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</si>
  <si>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</si>
  <si>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</si>
  <si>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</si>
  <si>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</si>
  <si>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</si>
  <si>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</si>
  <si>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</si>
  <si>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</si>
  <si>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</si>
  <si>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</si>
  <si>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</si>
  <si>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</si>
  <si>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</si>
  <si>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</si>
  <si>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</si>
  <si>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二一、预备费</t>
  </si>
  <si>
    <t>二十二、其他支出</t>
  </si>
  <si>
    <t>二十三、债务付息支出</t>
  </si>
  <si>
    <t>一般预算支出合计</t>
  </si>
  <si>
    <t>附件3</t>
  </si>
  <si>
    <t>2024年政府性基金预算收支调整情况表</t>
  </si>
  <si>
    <t>收入</t>
  </si>
  <si>
    <t>支出</t>
  </si>
  <si>
    <t>项目</t>
  </si>
  <si>
    <t>一、农网还贷资金收入</t>
  </si>
  <si>
    <t>一、文化体育与传媒支出</t>
  </si>
  <si>
    <t>二、海南省高等级公路车辆通行附加费收入</t>
  </si>
  <si>
    <t>二、社会保障和就业支出</t>
  </si>
  <si>
    <t>三、港口建设费收入</t>
  </si>
  <si>
    <t>三、节能环保支出</t>
  </si>
  <si>
    <t>四、新型墙体材料专项基金收入</t>
  </si>
  <si>
    <t>四、城乡社区支出</t>
  </si>
  <si>
    <t>五、国家电影事业发展专项资金收入</t>
  </si>
  <si>
    <t>五、农林水支出</t>
  </si>
  <si>
    <t>六、城市公用事业附加收入</t>
  </si>
  <si>
    <t>六、交通运输支出</t>
  </si>
  <si>
    <t>七、国有土地收益基金收入</t>
  </si>
  <si>
    <t xml:space="preserve">    其中：车辆通行费及对应专项债务收入安排的支出</t>
  </si>
  <si>
    <t>八、农业土地开发资金收入</t>
  </si>
  <si>
    <t>九、国有土地使用权出让收入</t>
  </si>
  <si>
    <t>十、大中型水库库区基金收入</t>
  </si>
  <si>
    <t>六、资源勘探工业信息等支出</t>
  </si>
  <si>
    <t>十一、彩票公益金收入</t>
  </si>
  <si>
    <t>七、其他支出</t>
  </si>
  <si>
    <t>十二、城市基础设施配套费收入</t>
  </si>
  <si>
    <t>八、债务付息支出</t>
  </si>
  <si>
    <t>十三、小型水库移民扶助基金收入</t>
  </si>
  <si>
    <t>九、债务发行费用支出</t>
  </si>
  <si>
    <t>十四、其他政府性基金收入</t>
  </si>
  <si>
    <t>十、抗疫特别国债安排的支出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</si>
  <si>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</si>
  <si>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</si>
  <si>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</si>
  <si>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</si>
  <si>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</si>
  <si>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</si>
  <si>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其中：超长期特别国债转移收入</t>
  </si>
  <si>
    <t xml:space="preserve">  其中：超长期特别国债转移支付支出</t>
  </si>
  <si>
    <t xml:space="preserve">  上解收入</t>
  </si>
  <si>
    <t xml:space="preserve">  上解支出</t>
  </si>
  <si>
    <t xml:space="preserve">  上年结余收入</t>
  </si>
  <si>
    <t xml:space="preserve">  政府性基金预算支出</t>
  </si>
  <si>
    <t xml:space="preserve">  调入资金</t>
  </si>
  <si>
    <t xml:space="preserve">  调出资金</t>
  </si>
  <si>
    <t xml:space="preserve">    其中：从一般公共预算调入资金</t>
  </si>
  <si>
    <t xml:space="preserve">  年终结余</t>
  </si>
  <si>
    <t xml:space="preserve">  地方政府专项债务收入</t>
  </si>
  <si>
    <t xml:space="preserve">  地方政府专项债务还本支出</t>
  </si>
  <si>
    <t xml:space="preserve">  地方政府专项债务转贷收入</t>
  </si>
  <si>
    <t xml:space="preserve">  地方政府专项债务转贷支出</t>
  </si>
  <si>
    <t>收入总计</t>
  </si>
  <si>
    <t>支出总计</t>
  </si>
  <si>
    <t>预算数</t>
    <phoneticPr fontId="47" type="noConversion"/>
  </si>
  <si>
    <t>调整预算数</t>
    <phoneticPr fontId="47" type="noConversion"/>
  </si>
  <si>
    <t xml:space="preserve">    其中：其他车辆通行费安排的支出</t>
    <phoneticPr fontId="47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</si>
</sst>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(* #,##0_);_(* \(#,##0\);_(* &quot;-&quot;_);_(@_)"/>
    <numFmt numFmtId="179" formatCode="_ * #,##0_ ;_ * \-#,##0_ ;_ * &quot;-&quot;??_ ;_ @_ "/>
    <numFmt numFmtId="180" formatCode="0_);[Red]\(0\)"/>
    <numFmt numFmtId="181" formatCode="0_ "/>
  </numFmts>
  <fonts count="48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Times New Roman"/>
      <family val="1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b/>
      <sz val="10"/>
      <name val="Times New Roman"/>
      <family val="1"/>
    </font>
    <font>
      <sz val="11"/>
      <color theme="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Times New Roman"/>
      <family val="1"/>
    </font>
    <font>
      <sz val="10"/>
      <color theme="1"/>
      <name val="仿宋_GB2312"/>
      <charset val="134"/>
    </font>
    <font>
      <b/>
      <sz val="10"/>
      <color theme="1"/>
      <name val="Times New Roman"/>
      <family val="1"/>
    </font>
    <font>
      <b/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20"/>
      <name val="Tahoma"/>
      <family val="2"/>
    </font>
    <font>
      <sz val="9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17"/>
      <name val="Tahoma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family val="3"/>
    </font>
    <font>
      <sz val="9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26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6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37" fontId="24" fillId="0" borderId="0"/>
    <xf numFmtId="0" fontId="25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/>
    <xf numFmtId="0" fontId="1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5" fillId="0" borderId="0"/>
    <xf numFmtId="178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6" fillId="0" borderId="0"/>
    <xf numFmtId="0" fontId="1" fillId="0" borderId="0"/>
    <xf numFmtId="0" fontId="14" fillId="25" borderId="16" applyNumberFormat="0" applyFont="0" applyAlignment="0" applyProtection="0">
      <alignment vertical="center"/>
    </xf>
    <xf numFmtId="0" fontId="14" fillId="25" borderId="16" applyNumberFormat="0" applyFont="0" applyAlignment="0" applyProtection="0">
      <alignment vertical="center"/>
    </xf>
    <xf numFmtId="0" fontId="14" fillId="25" borderId="16" applyNumberFormat="0" applyFont="0" applyAlignment="0" applyProtection="0">
      <alignment vertical="center"/>
    </xf>
    <xf numFmtId="0" fontId="14" fillId="25" borderId="16" applyNumberFormat="0" applyFont="0" applyAlignment="0" applyProtection="0">
      <alignment vertical="center"/>
    </xf>
    <xf numFmtId="0" fontId="14" fillId="25" borderId="16" applyNumberFormat="0" applyFont="0" applyAlignment="0" applyProtection="0">
      <alignment vertical="center"/>
    </xf>
    <xf numFmtId="0" fontId="14" fillId="25" borderId="16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442" applyFont="1" applyFill="1" applyAlignment="1">
      <alignment vertical="center" wrapText="1"/>
    </xf>
    <xf numFmtId="0" fontId="1" fillId="0" borderId="0" xfId="442" applyFont="1" applyFill="1" applyAlignment="1">
      <alignment horizontal="center" vertical="center"/>
    </xf>
    <xf numFmtId="179" fontId="2" fillId="0" borderId="0" xfId="730" applyNumberFormat="1" applyFont="1" applyFill="1" applyAlignment="1">
      <alignment horizontal="center" vertical="center"/>
    </xf>
    <xf numFmtId="0" fontId="1" fillId="0" borderId="0" xfId="442" applyFont="1" applyFill="1" applyAlignment="1">
      <alignment vertical="center"/>
    </xf>
    <xf numFmtId="0" fontId="3" fillId="0" borderId="0" xfId="442" applyFont="1" applyFill="1" applyAlignment="1">
      <alignment vertical="center" wrapText="1"/>
    </xf>
    <xf numFmtId="180" fontId="5" fillId="0" borderId="0" xfId="442" applyNumberFormat="1" applyFont="1" applyFill="1" applyAlignment="1">
      <alignment vertical="center" wrapText="1"/>
    </xf>
    <xf numFmtId="180" fontId="5" fillId="0" borderId="0" xfId="442" applyNumberFormat="1" applyFont="1" applyFill="1" applyAlignment="1">
      <alignment horizontal="center" vertical="center"/>
    </xf>
    <xf numFmtId="180" fontId="2" fillId="0" borderId="0" xfId="730" applyNumberFormat="1" applyFont="1" applyFill="1" applyAlignment="1">
      <alignment horizontal="center" vertical="center"/>
    </xf>
    <xf numFmtId="180" fontId="7" fillId="0" borderId="5" xfId="442" applyNumberFormat="1" applyFont="1" applyFill="1" applyBorder="1" applyAlignment="1" applyProtection="1">
      <alignment horizontal="center" vertical="center" wrapText="1"/>
    </xf>
    <xf numFmtId="180" fontId="8" fillId="0" borderId="5" xfId="442" applyNumberFormat="1" applyFont="1" applyFill="1" applyBorder="1" applyAlignment="1" applyProtection="1">
      <alignment vertical="center" wrapText="1"/>
    </xf>
    <xf numFmtId="0" fontId="9" fillId="0" borderId="5" xfId="730" applyNumberFormat="1" applyFont="1" applyFill="1" applyBorder="1" applyAlignment="1">
      <alignment horizontal="center" vertical="center"/>
    </xf>
    <xf numFmtId="180" fontId="10" fillId="0" borderId="5" xfId="442" applyNumberFormat="1" applyFont="1" applyFill="1" applyBorder="1" applyAlignment="1" applyProtection="1">
      <alignment vertical="center" wrapText="1"/>
    </xf>
    <xf numFmtId="180" fontId="8" fillId="0" borderId="5" xfId="442" applyNumberFormat="1" applyFont="1" applyFill="1" applyBorder="1" applyAlignment="1" applyProtection="1">
      <alignment horizontal="left" vertical="center" wrapText="1"/>
    </xf>
    <xf numFmtId="180" fontId="8" fillId="0" borderId="5" xfId="442" applyNumberFormat="1" applyFont="1" applyFill="1" applyBorder="1" applyAlignment="1">
      <alignment horizontal="left" vertical="center" wrapText="1"/>
    </xf>
    <xf numFmtId="180" fontId="11" fillId="0" borderId="5" xfId="442" applyNumberFormat="1" applyFont="1" applyFill="1" applyBorder="1" applyAlignment="1">
      <alignment horizontal="center" vertical="center" wrapText="1"/>
    </xf>
    <xf numFmtId="180" fontId="11" fillId="0" borderId="5" xfId="442" applyNumberFormat="1" applyFont="1" applyFill="1" applyBorder="1" applyAlignment="1">
      <alignment horizontal="left" vertical="center" wrapText="1"/>
    </xf>
    <xf numFmtId="180" fontId="8" fillId="0" borderId="5" xfId="442" applyNumberFormat="1" applyFont="1" applyFill="1" applyBorder="1" applyAlignment="1">
      <alignment vertical="center" wrapText="1"/>
    </xf>
    <xf numFmtId="0" fontId="1" fillId="0" borderId="5" xfId="442" applyNumberFormat="1" applyFont="1" applyFill="1" applyBorder="1" applyAlignment="1">
      <alignment horizontal="center" vertical="center"/>
    </xf>
    <xf numFmtId="180" fontId="8" fillId="0" borderId="5" xfId="442" applyNumberFormat="1" applyFont="1" applyFill="1" applyBorder="1" applyAlignment="1" applyProtection="1">
      <alignment vertical="center" wrapText="1"/>
      <protection locked="0"/>
    </xf>
    <xf numFmtId="0" fontId="12" fillId="0" borderId="5" xfId="730" applyNumberFormat="1" applyFont="1" applyFill="1" applyBorder="1" applyAlignment="1">
      <alignment horizontal="center" vertical="center"/>
    </xf>
    <xf numFmtId="179" fontId="1" fillId="0" borderId="0" xfId="442" applyNumberFormat="1" applyFont="1" applyFill="1" applyAlignment="1">
      <alignment horizontal="center" vertical="center"/>
    </xf>
    <xf numFmtId="179" fontId="1" fillId="0" borderId="0" xfId="442" applyNumberFormat="1" applyFont="1" applyFill="1" applyAlignment="1">
      <alignment vertical="center"/>
    </xf>
    <xf numFmtId="0" fontId="13" fillId="0" borderId="0" xfId="0" applyFont="1">
      <alignment vertical="center"/>
    </xf>
    <xf numFmtId="0" fontId="14" fillId="0" borderId="0" xfId="467">
      <alignment vertical="center"/>
    </xf>
    <xf numFmtId="0" fontId="8" fillId="0" borderId="5" xfId="468" applyFont="1" applyFill="1" applyBorder="1" applyAlignment="1">
      <alignment vertical="center"/>
    </xf>
    <xf numFmtId="180" fontId="9" fillId="0" borderId="5" xfId="467" applyNumberFormat="1" applyFont="1" applyFill="1" applyBorder="1" applyAlignment="1">
      <alignment horizontal="center" vertical="center"/>
    </xf>
    <xf numFmtId="181" fontId="8" fillId="0" borderId="5" xfId="468" applyNumberFormat="1" applyFont="1" applyFill="1" applyBorder="1" applyAlignment="1" applyProtection="1">
      <alignment vertical="center"/>
      <protection locked="0"/>
    </xf>
    <xf numFmtId="0" fontId="9" fillId="0" borderId="5" xfId="467" applyNumberFormat="1" applyFont="1" applyFill="1" applyBorder="1" applyAlignment="1">
      <alignment horizontal="center" vertical="center"/>
    </xf>
    <xf numFmtId="0" fontId="11" fillId="0" borderId="5" xfId="469" applyFont="1" applyFill="1" applyBorder="1" applyAlignment="1">
      <alignment vertical="center" wrapText="1"/>
    </xf>
    <xf numFmtId="180" fontId="12" fillId="0" borderId="5" xfId="738" applyNumberFormat="1" applyFont="1" applyFill="1" applyBorder="1" applyAlignment="1">
      <alignment horizontal="center" vertical="center" wrapText="1"/>
    </xf>
    <xf numFmtId="180" fontId="9" fillId="0" borderId="5" xfId="467" applyNumberFormat="1" applyFont="1" applyBorder="1" applyAlignment="1">
      <alignment horizontal="center" vertical="center"/>
    </xf>
    <xf numFmtId="0" fontId="9" fillId="0" borderId="5" xfId="467" applyNumberFormat="1" applyFont="1" applyBorder="1" applyAlignment="1">
      <alignment horizontal="center" vertical="center"/>
    </xf>
    <xf numFmtId="180" fontId="12" fillId="0" borderId="5" xfId="467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442" applyFont="1" applyAlignment="1">
      <alignment vertical="center" wrapText="1"/>
    </xf>
    <xf numFmtId="0" fontId="9" fillId="0" borderId="0" xfId="442" applyNumberFormat="1" applyFont="1" applyFill="1" applyBorder="1" applyAlignment="1" applyProtection="1">
      <alignment horizontal="center" vertical="center" wrapText="1"/>
    </xf>
    <xf numFmtId="180" fontId="7" fillId="3" borderId="5" xfId="442" applyNumberFormat="1" applyFont="1" applyFill="1" applyBorder="1" applyAlignment="1" applyProtection="1">
      <alignment horizontal="center" vertical="center" wrapText="1"/>
    </xf>
    <xf numFmtId="180" fontId="8" fillId="3" borderId="5" xfId="442" applyNumberFormat="1" applyFont="1" applyFill="1" applyBorder="1" applyAlignment="1" applyProtection="1">
      <alignment horizontal="left" vertical="center" wrapText="1"/>
    </xf>
    <xf numFmtId="180" fontId="16" fillId="3" borderId="5" xfId="461" applyNumberFormat="1" applyFont="1" applyFill="1" applyBorder="1" applyAlignment="1" applyProtection="1">
      <alignment horizontal="center" vertical="center" wrapText="1"/>
    </xf>
    <xf numFmtId="180" fontId="17" fillId="3" borderId="5" xfId="442" applyNumberFormat="1" applyFont="1" applyFill="1" applyBorder="1" applyAlignment="1" applyProtection="1">
      <alignment horizontal="left" vertical="center" wrapText="1"/>
    </xf>
    <xf numFmtId="180" fontId="16" fillId="3" borderId="5" xfId="463" applyNumberFormat="1" applyFont="1" applyFill="1" applyBorder="1" applyAlignment="1" applyProtection="1">
      <alignment horizontal="center" vertical="center" wrapText="1"/>
    </xf>
    <xf numFmtId="180" fontId="8" fillId="3" borderId="5" xfId="442" applyNumberFormat="1" applyFont="1" applyFill="1" applyBorder="1" applyAlignment="1" applyProtection="1">
      <alignment vertical="center" wrapText="1"/>
    </xf>
    <xf numFmtId="180" fontId="17" fillId="3" borderId="5" xfId="442" applyNumberFormat="1" applyFont="1" applyFill="1" applyBorder="1" applyAlignment="1" applyProtection="1">
      <alignment vertical="center" wrapText="1"/>
    </xf>
    <xf numFmtId="0" fontId="16" fillId="3" borderId="5" xfId="463" applyNumberFormat="1" applyFont="1" applyFill="1" applyBorder="1" applyAlignment="1" applyProtection="1">
      <alignment horizontal="center" vertical="center" wrapText="1"/>
    </xf>
    <xf numFmtId="0" fontId="16" fillId="3" borderId="5" xfId="461" applyNumberFormat="1" applyFont="1" applyFill="1" applyBorder="1" applyAlignment="1" applyProtection="1">
      <alignment horizontal="center" vertical="center" wrapText="1"/>
    </xf>
    <xf numFmtId="180" fontId="11" fillId="3" borderId="5" xfId="442" applyNumberFormat="1" applyFont="1" applyFill="1" applyBorder="1" applyAlignment="1" applyProtection="1">
      <alignment horizontal="center" vertical="center" wrapText="1"/>
    </xf>
    <xf numFmtId="180" fontId="18" fillId="3" borderId="5" xfId="461" applyNumberFormat="1" applyFont="1" applyFill="1" applyBorder="1" applyAlignment="1" applyProtection="1">
      <alignment horizontal="center" vertical="center" wrapText="1"/>
    </xf>
    <xf numFmtId="180" fontId="19" fillId="3" borderId="5" xfId="442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0" fontId="4" fillId="0" borderId="0" xfId="442" applyNumberFormat="1" applyFont="1" applyFill="1" applyAlignment="1" applyProtection="1">
      <alignment horizontal="center" vertical="center" wrapText="1"/>
    </xf>
    <xf numFmtId="0" fontId="8" fillId="0" borderId="1" xfId="442" applyNumberFormat="1" applyFont="1" applyFill="1" applyBorder="1" applyAlignment="1" applyProtection="1">
      <alignment horizontal="right" wrapText="1"/>
    </xf>
    <xf numFmtId="0" fontId="4" fillId="0" borderId="0" xfId="467" applyFont="1" applyAlignment="1">
      <alignment horizontal="center" vertical="center"/>
    </xf>
    <xf numFmtId="0" fontId="6" fillId="0" borderId="1" xfId="467" applyFont="1" applyFill="1" applyBorder="1" applyAlignment="1">
      <alignment horizontal="right" vertical="center"/>
    </xf>
    <xf numFmtId="0" fontId="7" fillId="0" borderId="6" xfId="469" applyFont="1" applyFill="1" applyBorder="1" applyAlignment="1">
      <alignment horizontal="center" vertical="center" wrapText="1"/>
    </xf>
    <xf numFmtId="0" fontId="7" fillId="0" borderId="7" xfId="469" applyFont="1" applyFill="1" applyBorder="1" applyAlignment="1">
      <alignment horizontal="center" vertical="center" wrapText="1"/>
    </xf>
    <xf numFmtId="0" fontId="7" fillId="2" borderId="6" xfId="468" applyFont="1" applyFill="1" applyBorder="1" applyAlignment="1">
      <alignment horizontal="center" vertical="center" wrapText="1"/>
    </xf>
    <xf numFmtId="0" fontId="7" fillId="2" borderId="7" xfId="468" applyFont="1" applyFill="1" applyBorder="1" applyAlignment="1">
      <alignment horizontal="center" vertical="center" wrapText="1"/>
    </xf>
    <xf numFmtId="0" fontId="7" fillId="0" borderId="6" xfId="467" applyFont="1" applyFill="1" applyBorder="1" applyAlignment="1">
      <alignment horizontal="center" vertical="center" wrapText="1"/>
    </xf>
    <xf numFmtId="0" fontId="7" fillId="0" borderId="7" xfId="467" applyFont="1" applyFill="1" applyBorder="1" applyAlignment="1">
      <alignment horizontal="center" vertical="center" wrapText="1"/>
    </xf>
    <xf numFmtId="0" fontId="7" fillId="0" borderId="6" xfId="467" applyFont="1" applyBorder="1" applyAlignment="1">
      <alignment horizontal="center" vertical="center" wrapText="1"/>
    </xf>
    <xf numFmtId="0" fontId="7" fillId="0" borderId="7" xfId="467" applyFont="1" applyBorder="1" applyAlignment="1">
      <alignment horizontal="center" vertical="center" wrapText="1"/>
    </xf>
    <xf numFmtId="0" fontId="7" fillId="0" borderId="6" xfId="467" applyFont="1" applyBorder="1" applyAlignment="1">
      <alignment horizontal="center" vertical="center"/>
    </xf>
    <xf numFmtId="0" fontId="7" fillId="0" borderId="7" xfId="467" applyFont="1" applyBorder="1" applyAlignment="1">
      <alignment horizontal="center" vertical="center"/>
    </xf>
    <xf numFmtId="180" fontId="4" fillId="0" borderId="0" xfId="442" applyNumberFormat="1" applyFont="1" applyFill="1" applyAlignment="1">
      <alignment horizontal="center" vertical="center"/>
    </xf>
    <xf numFmtId="180" fontId="6" fillId="0" borderId="1" xfId="442" applyNumberFormat="1" applyFont="1" applyFill="1" applyBorder="1" applyAlignment="1" applyProtection="1">
      <alignment horizontal="right" wrapText="1"/>
    </xf>
    <xf numFmtId="180" fontId="7" fillId="0" borderId="2" xfId="442" applyNumberFormat="1" applyFont="1" applyFill="1" applyBorder="1" applyAlignment="1" applyProtection="1">
      <alignment horizontal="center" vertical="center" wrapText="1"/>
    </xf>
    <xf numFmtId="180" fontId="7" fillId="0" borderId="3" xfId="442" applyNumberFormat="1" applyFont="1" applyFill="1" applyBorder="1" applyAlignment="1" applyProtection="1">
      <alignment horizontal="center" vertical="center" wrapText="1"/>
    </xf>
    <xf numFmtId="180" fontId="7" fillId="0" borderId="4" xfId="442" applyNumberFormat="1" applyFont="1" applyFill="1" applyBorder="1" applyAlignment="1" applyProtection="1">
      <alignment horizontal="center" vertical="center" wrapText="1"/>
    </xf>
  </cellXfs>
  <cellStyles count="826">
    <cellStyle name="_ET_STYLE_NoName_00_" xfId="1"/>
    <cellStyle name="_ET_STYLE_NoName_00_ 2" xfId="2"/>
    <cellStyle name="_ET_STYLE_NoName_00_ 3" xfId="3"/>
    <cellStyle name="_ET_STYLE_NoName_00__2015执行" xfId="4"/>
    <cellStyle name="_ET_STYLE_NoName_00__2016年财政收支预算表（汇总）1211" xfId="5"/>
    <cellStyle name="_ET_STYLE_NoName_00__2016年财政收支预算表（汇总）1211 2" xfId="6"/>
    <cellStyle name="_ET_STYLE_NoName_00__2016年财政收支预算表（汇总）1211 3" xfId="7"/>
    <cellStyle name="_ET_STYLE_NoName_00__2016年财政收支预算表（汇总）1211_2015执行" xfId="8"/>
    <cellStyle name="_ET_STYLE_NoName_00__2016年财政收支预算表（汇总）1211_2016年预算" xfId="9"/>
    <cellStyle name="_ET_STYLE_NoName_00__2016年财政收支预算表（汇总）1211_一般转移支付12.31更新(1)" xfId="10"/>
    <cellStyle name="_ET_STYLE_NoName_00__2016年财政收支预算表（汇总）1211_一般转移支付12.31更新(1) 2" xfId="11"/>
    <cellStyle name="_ET_STYLE_NoName_00__2016年财政收支预算表（汇总）1211_一般转移支付12.31更新(1) 3" xfId="12"/>
    <cellStyle name="_ET_STYLE_NoName_00__2016年预算" xfId="13"/>
    <cellStyle name="_ET_STYLE_NoName_00__2016年预算 报财经委(1)" xfId="14"/>
    <cellStyle name="_ET_STYLE_NoName_00__2016年预算 报财经委(1) 2" xfId="15"/>
    <cellStyle name="_ET_STYLE_NoName_00__2016年预算 报财经委(1) 3" xfId="16"/>
    <cellStyle name="_ET_STYLE_NoName_00__2016年预算 报财经委(1)_2015执行" xfId="17"/>
    <cellStyle name="_ET_STYLE_NoName_00__2016年预算 报财经委1.3" xfId="18"/>
    <cellStyle name="_ET_STYLE_NoName_00__2016年预算 报财经委1.3(1)" xfId="19"/>
    <cellStyle name="_ET_STYLE_NoName_00__2016年预算 报财经委1.3(1) 2" xfId="20"/>
    <cellStyle name="_ET_STYLE_NoName_00__2016年预算 报财经委1.3(1) 3" xfId="21"/>
    <cellStyle name="_ET_STYLE_NoName_00__2016年预算 报财经委1.3(2)" xfId="22"/>
    <cellStyle name="_ET_STYLE_NoName_00__2016年预算 报财经委1.3(2) 2" xfId="23"/>
    <cellStyle name="_ET_STYLE_NoName_00__2016年预算 报财经委1.3(2) 3" xfId="24"/>
    <cellStyle name="_ET_STYLE_NoName_00__一般转移支付12.31更新(1)" xfId="25"/>
    <cellStyle name="_ET_STYLE_NoName_00__一般转移支付12.31更新(1) 2" xfId="26"/>
    <cellStyle name="_ET_STYLE_NoName_00__一般转移支付12.31更新(1) 3" xfId="27"/>
    <cellStyle name="_ET_STYLE_NoName_00__张文涛 2016年预算 报财经委" xfId="28"/>
    <cellStyle name="_ET_STYLE_NoName_00__张文涛 2016年预算 报财经委 2" xfId="29"/>
    <cellStyle name="_ET_STYLE_NoName_00__张文涛 2016年预算 报财经委 3" xfId="30"/>
    <cellStyle name="_ET_STYLE_NoName_00__张文涛 2016年预算 报财经委_2015执行" xfId="31"/>
    <cellStyle name="_ET_STYLE_NoName_00__张文涛 2016年预算 报财经委_2016年预算" xfId="32"/>
    <cellStyle name="_ET_STYLE_NoName_00__张文涛 2016年预算 报财经委_一般转移支付12.31更新(1)" xfId="33"/>
    <cellStyle name="_ET_STYLE_NoName_00__张文涛 2016年预算 报财经委_一般转移支付12.31更新(1) 2" xfId="34"/>
    <cellStyle name="_ET_STYLE_NoName_00__张文涛 2016年预算 报财经委_一般转移支付12.31更新(1) 3" xfId="35"/>
    <cellStyle name="_支出测算" xfId="36"/>
    <cellStyle name="20% - 强调文字颜色 1 2" xfId="37"/>
    <cellStyle name="20% - 强调文字颜色 1 2 2" xfId="38"/>
    <cellStyle name="20% - 强调文字颜色 1 2 3" xfId="39"/>
    <cellStyle name="20% - 强调文字颜色 1 3" xfId="40"/>
    <cellStyle name="20% - 强调文字颜色 1 3 2" xfId="41"/>
    <cellStyle name="20% - 强调文字颜色 1 3 3" xfId="42"/>
    <cellStyle name="20% - 强调文字颜色 1 4" xfId="43"/>
    <cellStyle name="20% - 强调文字颜色 1 5" xfId="44"/>
    <cellStyle name="20% - 强调文字颜色 2 2" xfId="45"/>
    <cellStyle name="20% - 强调文字颜色 2 2 2" xfId="46"/>
    <cellStyle name="20% - 强调文字颜色 2 2 3" xfId="47"/>
    <cellStyle name="20% - 强调文字颜色 2 3" xfId="48"/>
    <cellStyle name="20% - 强调文字颜色 2 3 2" xfId="49"/>
    <cellStyle name="20% - 强调文字颜色 2 3 3" xfId="50"/>
    <cellStyle name="20% - 强调文字颜色 2 4" xfId="51"/>
    <cellStyle name="20% - 强调文字颜色 2 5" xfId="52"/>
    <cellStyle name="20% - 强调文字颜色 3 2" xfId="53"/>
    <cellStyle name="20% - 强调文字颜色 3 2 2" xfId="54"/>
    <cellStyle name="20% - 强调文字颜色 3 2 3" xfId="55"/>
    <cellStyle name="20% - 强调文字颜色 3 3" xfId="56"/>
    <cellStyle name="20% - 强调文字颜色 3 3 2" xfId="57"/>
    <cellStyle name="20% - 强调文字颜色 3 3 3" xfId="58"/>
    <cellStyle name="20% - 强调文字颜色 3 4" xfId="59"/>
    <cellStyle name="20% - 强调文字颜色 3 5" xfId="60"/>
    <cellStyle name="20% - 强调文字颜色 4 2" xfId="61"/>
    <cellStyle name="20% - 强调文字颜色 4 2 2" xfId="62"/>
    <cellStyle name="20% - 强调文字颜色 4 2 3" xfId="63"/>
    <cellStyle name="20% - 强调文字颜色 4 3" xfId="64"/>
    <cellStyle name="20% - 强调文字颜色 4 3 2" xfId="65"/>
    <cellStyle name="20% - 强调文字颜色 4 3 3" xfId="66"/>
    <cellStyle name="20% - 强调文字颜色 4 4" xfId="67"/>
    <cellStyle name="20% - 强调文字颜色 4 5" xfId="68"/>
    <cellStyle name="20% - 强调文字颜色 5 2" xfId="69"/>
    <cellStyle name="20% - 强调文字颜色 5 2 2" xfId="70"/>
    <cellStyle name="20% - 强调文字颜色 5 2 3" xfId="71"/>
    <cellStyle name="20% - 强调文字颜色 5 3" xfId="72"/>
    <cellStyle name="20% - 强调文字颜色 5 3 2" xfId="73"/>
    <cellStyle name="20% - 强调文字颜色 5 3 3" xfId="74"/>
    <cellStyle name="20% - 强调文字颜色 5 4" xfId="75"/>
    <cellStyle name="20% - 强调文字颜色 5 5" xfId="76"/>
    <cellStyle name="20% - 强调文字颜色 6 2" xfId="77"/>
    <cellStyle name="20% - 强调文字颜色 6 2 2" xfId="78"/>
    <cellStyle name="20% - 强调文字颜色 6 2 3" xfId="79"/>
    <cellStyle name="20% - 强调文字颜色 6 3" xfId="80"/>
    <cellStyle name="20% - 强调文字颜色 6 3 2" xfId="81"/>
    <cellStyle name="20% - 强调文字颜色 6 3 3" xfId="82"/>
    <cellStyle name="20% - 强调文字颜色 6 4" xfId="83"/>
    <cellStyle name="20% - 强调文字颜色 6 5" xfId="84"/>
    <cellStyle name="40% - 强调文字颜色 1 2" xfId="85"/>
    <cellStyle name="40% - 强调文字颜色 1 2 2" xfId="86"/>
    <cellStyle name="40% - 强调文字颜色 1 2 3" xfId="87"/>
    <cellStyle name="40% - 强调文字颜色 1 3" xfId="88"/>
    <cellStyle name="40% - 强调文字颜色 1 3 2" xfId="89"/>
    <cellStyle name="40% - 强调文字颜色 1 3 3" xfId="90"/>
    <cellStyle name="40% - 强调文字颜色 1 4" xfId="91"/>
    <cellStyle name="40% - 强调文字颜色 1 5" xfId="92"/>
    <cellStyle name="40% - 强调文字颜色 2 2" xfId="93"/>
    <cellStyle name="40% - 强调文字颜色 2 2 2" xfId="94"/>
    <cellStyle name="40% - 强调文字颜色 2 2 3" xfId="95"/>
    <cellStyle name="40% - 强调文字颜色 2 3" xfId="96"/>
    <cellStyle name="40% - 强调文字颜色 2 3 2" xfId="97"/>
    <cellStyle name="40% - 强调文字颜色 2 3 3" xfId="98"/>
    <cellStyle name="40% - 强调文字颜色 2 4" xfId="99"/>
    <cellStyle name="40% - 强调文字颜色 2 5" xfId="100"/>
    <cellStyle name="40% - 强调文字颜色 3 2" xfId="101"/>
    <cellStyle name="40% - 强调文字颜色 3 2 2" xfId="102"/>
    <cellStyle name="40% - 强调文字颜色 3 2 3" xfId="103"/>
    <cellStyle name="40% - 强调文字颜色 3 3" xfId="104"/>
    <cellStyle name="40% - 强调文字颜色 3 3 2" xfId="105"/>
    <cellStyle name="40% - 强调文字颜色 3 3 3" xfId="106"/>
    <cellStyle name="40% - 强调文字颜色 3 4" xfId="107"/>
    <cellStyle name="40% - 强调文字颜色 3 5" xfId="108"/>
    <cellStyle name="40% - 强调文字颜色 4 2" xfId="109"/>
    <cellStyle name="40% - 强调文字颜色 4 2 2" xfId="110"/>
    <cellStyle name="40% - 强调文字颜色 4 2 3" xfId="111"/>
    <cellStyle name="40% - 强调文字颜色 4 3" xfId="112"/>
    <cellStyle name="40% - 强调文字颜色 4 3 2" xfId="113"/>
    <cellStyle name="40% - 强调文字颜色 4 3 3" xfId="114"/>
    <cellStyle name="40% - 强调文字颜色 4 4" xfId="115"/>
    <cellStyle name="40% - 强调文字颜色 4 5" xfId="116"/>
    <cellStyle name="40% - 强调文字颜色 5 2" xfId="117"/>
    <cellStyle name="40% - 强调文字颜色 5 2 2" xfId="118"/>
    <cellStyle name="40% - 强调文字颜色 5 2 3" xfId="119"/>
    <cellStyle name="40% - 强调文字颜色 5 3" xfId="120"/>
    <cellStyle name="40% - 强调文字颜色 5 3 2" xfId="121"/>
    <cellStyle name="40% - 强调文字颜色 5 3 3" xfId="122"/>
    <cellStyle name="40% - 强调文字颜色 5 4" xfId="123"/>
    <cellStyle name="40% - 强调文字颜色 5 5" xfId="124"/>
    <cellStyle name="40% - 强调文字颜色 6 2" xfId="125"/>
    <cellStyle name="40% - 强调文字颜色 6 2 2" xfId="126"/>
    <cellStyle name="40% - 强调文字颜色 6 2 3" xfId="127"/>
    <cellStyle name="40% - 强调文字颜色 6 3" xfId="128"/>
    <cellStyle name="40% - 强调文字颜色 6 3 2" xfId="129"/>
    <cellStyle name="40% - 强调文字颜色 6 3 3" xfId="130"/>
    <cellStyle name="40% - 强调文字颜色 6 4" xfId="131"/>
    <cellStyle name="40% - 强调文字颜色 6 5" xfId="132"/>
    <cellStyle name="60% - 强调文字颜色 1 2" xfId="133"/>
    <cellStyle name="60% - 强调文字颜色 1 2 2" xfId="134"/>
    <cellStyle name="60% - 强调文字颜色 1 2 3" xfId="135"/>
    <cellStyle name="60% - 强调文字颜色 1 3" xfId="136"/>
    <cellStyle name="60% - 强调文字颜色 1 3 2" xfId="137"/>
    <cellStyle name="60% - 强调文字颜色 1 3 3" xfId="138"/>
    <cellStyle name="60% - 强调文字颜色 1 4" xfId="139"/>
    <cellStyle name="60% - 强调文字颜色 1 5" xfId="140"/>
    <cellStyle name="60% - 强调文字颜色 2 2" xfId="141"/>
    <cellStyle name="60% - 强调文字颜色 2 2 2" xfId="142"/>
    <cellStyle name="60% - 强调文字颜色 2 2 3" xfId="143"/>
    <cellStyle name="60% - 强调文字颜色 2 3" xfId="144"/>
    <cellStyle name="60% - 强调文字颜色 2 3 2" xfId="145"/>
    <cellStyle name="60% - 强调文字颜色 2 3 3" xfId="146"/>
    <cellStyle name="60% - 强调文字颜色 2 4" xfId="147"/>
    <cellStyle name="60% - 强调文字颜色 2 5" xfId="148"/>
    <cellStyle name="60% - 强调文字颜色 3 2" xfId="149"/>
    <cellStyle name="60% - 强调文字颜色 3 2 2" xfId="150"/>
    <cellStyle name="60% - 强调文字颜色 3 2 3" xfId="151"/>
    <cellStyle name="60% - 强调文字颜色 3 3" xfId="152"/>
    <cellStyle name="60% - 强调文字颜色 3 3 2" xfId="153"/>
    <cellStyle name="60% - 强调文字颜色 3 3 3" xfId="154"/>
    <cellStyle name="60% - 强调文字颜色 3 4" xfId="155"/>
    <cellStyle name="60% - 强调文字颜色 3 5" xfId="156"/>
    <cellStyle name="60% - 强调文字颜色 4 2" xfId="157"/>
    <cellStyle name="60% - 强调文字颜色 4 2 2" xfId="158"/>
    <cellStyle name="60% - 强调文字颜色 4 2 3" xfId="159"/>
    <cellStyle name="60% - 强调文字颜色 4 3" xfId="160"/>
    <cellStyle name="60% - 强调文字颜色 4 3 2" xfId="161"/>
    <cellStyle name="60% - 强调文字颜色 4 3 3" xfId="162"/>
    <cellStyle name="60% - 强调文字颜色 4 4" xfId="163"/>
    <cellStyle name="60% - 强调文字颜色 4 5" xfId="164"/>
    <cellStyle name="60% - 强调文字颜色 5 2" xfId="165"/>
    <cellStyle name="60% - 强调文字颜色 5 2 2" xfId="166"/>
    <cellStyle name="60% - 强调文字颜色 5 2 3" xfId="167"/>
    <cellStyle name="60% - 强调文字颜色 5 3" xfId="168"/>
    <cellStyle name="60% - 强调文字颜色 5 3 2" xfId="169"/>
    <cellStyle name="60% - 强调文字颜色 5 3 3" xfId="170"/>
    <cellStyle name="60% - 强调文字颜色 5 4" xfId="171"/>
    <cellStyle name="60% - 强调文字颜色 5 5" xfId="172"/>
    <cellStyle name="60% - 强调文字颜色 6 2" xfId="173"/>
    <cellStyle name="60% - 强调文字颜色 6 2 2" xfId="174"/>
    <cellStyle name="60% - 强调文字颜色 6 2 3" xfId="175"/>
    <cellStyle name="60% - 强调文字颜色 6 3" xfId="176"/>
    <cellStyle name="60% - 强调文字颜色 6 3 2" xfId="177"/>
    <cellStyle name="60% - 强调文字颜色 6 3 3" xfId="178"/>
    <cellStyle name="60% - 强调文字颜色 6 4" xfId="179"/>
    <cellStyle name="60% - 强调文字颜色 6 5" xfId="180"/>
    <cellStyle name="Accent1 51 3 3 4" xfId="181"/>
    <cellStyle name="e鯪9Y_x000b_" xfId="182"/>
    <cellStyle name="e鯪9Y_x000b_ 2" xfId="183"/>
    <cellStyle name="e鯪9Y_x000b_ 3" xfId="184"/>
    <cellStyle name="e鯪9Y_x000b__2016年预算" xfId="185"/>
    <cellStyle name="no dec" xfId="186"/>
    <cellStyle name="Normal_APR" xfId="187"/>
    <cellStyle name="百分比 2" xfId="188"/>
    <cellStyle name="百分比 2 2" xfId="189"/>
    <cellStyle name="百分比 2 3" xfId="190"/>
    <cellStyle name="百分比 3" xfId="191"/>
    <cellStyle name="百分比 3 2" xfId="192"/>
    <cellStyle name="百分比 4" xfId="193"/>
    <cellStyle name="标题 1 2" xfId="194"/>
    <cellStyle name="标题 1 2 2" xfId="195"/>
    <cellStyle name="标题 1 2 3" xfId="196"/>
    <cellStyle name="标题 1 2_Xl0000464" xfId="197"/>
    <cellStyle name="标题 1 3" xfId="198"/>
    <cellStyle name="标题 1 3 2" xfId="199"/>
    <cellStyle name="标题 1 3 3" xfId="200"/>
    <cellStyle name="标题 1 3_Xl0000464" xfId="201"/>
    <cellStyle name="标题 1 4" xfId="202"/>
    <cellStyle name="标题 1 5" xfId="203"/>
    <cellStyle name="标题 2 2" xfId="204"/>
    <cellStyle name="标题 2 2 2" xfId="205"/>
    <cellStyle name="标题 2 2 3" xfId="206"/>
    <cellStyle name="标题 2 2_Xl0000464" xfId="207"/>
    <cellStyle name="标题 2 3" xfId="208"/>
    <cellStyle name="标题 2 3 2" xfId="209"/>
    <cellStyle name="标题 2 3 3" xfId="210"/>
    <cellStyle name="标题 2 3_Xl0000464" xfId="211"/>
    <cellStyle name="标题 2 4" xfId="212"/>
    <cellStyle name="标题 2 5" xfId="213"/>
    <cellStyle name="标题 3 2" xfId="214"/>
    <cellStyle name="标题 3 2 2" xfId="215"/>
    <cellStyle name="标题 3 2 3" xfId="216"/>
    <cellStyle name="标题 3 2_Xl0000464" xfId="217"/>
    <cellStyle name="标题 3 3" xfId="218"/>
    <cellStyle name="标题 3 3 2" xfId="219"/>
    <cellStyle name="标题 3 3 3" xfId="220"/>
    <cellStyle name="标题 3 3_Xl0000464" xfId="221"/>
    <cellStyle name="标题 3 4" xfId="222"/>
    <cellStyle name="标题 3 5" xfId="223"/>
    <cellStyle name="标题 4 2" xfId="224"/>
    <cellStyle name="标题 4 2 2" xfId="225"/>
    <cellStyle name="标题 4 2 3" xfId="226"/>
    <cellStyle name="标题 4 3" xfId="227"/>
    <cellStyle name="标题 4 3 2" xfId="228"/>
    <cellStyle name="标题 4 3 3" xfId="229"/>
    <cellStyle name="标题 4 4" xfId="230"/>
    <cellStyle name="标题 4 5" xfId="231"/>
    <cellStyle name="标题 5" xfId="232"/>
    <cellStyle name="标题 5 2" xfId="233"/>
    <cellStyle name="标题 5 3" xfId="234"/>
    <cellStyle name="标题 6" xfId="235"/>
    <cellStyle name="标题 6 2" xfId="236"/>
    <cellStyle name="标题 6 3" xfId="237"/>
    <cellStyle name="标题 7" xfId="238"/>
    <cellStyle name="标题 8" xfId="239"/>
    <cellStyle name="差 2" xfId="240"/>
    <cellStyle name="差 2 2" xfId="241"/>
    <cellStyle name="差 2 3" xfId="242"/>
    <cellStyle name="差 3" xfId="243"/>
    <cellStyle name="差 3 2" xfId="244"/>
    <cellStyle name="差 3 3" xfId="245"/>
    <cellStyle name="差 4" xfId="246"/>
    <cellStyle name="差 5" xfId="247"/>
    <cellStyle name="差_2013年国有资本经营预算执行情况表" xfId="248"/>
    <cellStyle name="差_2013年国有资本经营预算执行情况表 2" xfId="249"/>
    <cellStyle name="差_2013年国有资本经营预算执行情况表 3" xfId="250"/>
    <cellStyle name="差_2014年国有资本经营预算表" xfId="251"/>
    <cellStyle name="差_2014年国有资本经营预算表 2" xfId="252"/>
    <cellStyle name="差_2014年国有资本经营预算表 3" xfId="253"/>
    <cellStyle name="差_2014年国有资本经营预算表_2015年公共预算" xfId="254"/>
    <cellStyle name="差_2014年国有资本经营预算表_2015年公共预算 2" xfId="255"/>
    <cellStyle name="差_2014年国有资本经营预算表_2015年公共预算 3" xfId="256"/>
    <cellStyle name="差_2014年国有资本经营预算表_2015年执行及2016年预算" xfId="257"/>
    <cellStyle name="差_2014年国有资本经营预算表_2016年人代会表格（测算表）" xfId="258"/>
    <cellStyle name="差_2014年国有资本经营预算表_2016年人代会表格（测算表） 2" xfId="259"/>
    <cellStyle name="差_2014年国有资本经营预算表_2016年人代会表格（测算表） 3" xfId="260"/>
    <cellStyle name="差_2014年国有资本经营预算表_2016年预算 报财经委(1)" xfId="261"/>
    <cellStyle name="差_2014年国有资本经营预算表_2016年预算 报财经委(1) 2" xfId="262"/>
    <cellStyle name="差_2014年国有资本经营预算表_2016年预算 报财经委(1) 3" xfId="263"/>
    <cellStyle name="差_2014年国有资本经营预算表_2016年执行及2017年预算 基金 建通" xfId="264"/>
    <cellStyle name="差_2014年国有资本经营预算表_一般转移支付12.31更新(1)" xfId="265"/>
    <cellStyle name="差_2014年国有资本经营预算表_一般转移支付12.31更新(1) 2" xfId="266"/>
    <cellStyle name="差_2014年国有资本经营预算表_一般转移支付12.31更新(1) 3" xfId="267"/>
    <cellStyle name="差_2014年国有资本经营预算表_张文涛 2016年预算 报财经委" xfId="268"/>
    <cellStyle name="差_2014年国有资本经营预算表_张文涛 2016年预算 报财经委 2" xfId="269"/>
    <cellStyle name="差_2014年国有资本经营预算表_张文涛 2016年预算 报财经委 3" xfId="270"/>
    <cellStyle name="差_2014年国有资本经营预算表_中央提前下达专项12" xfId="271"/>
    <cellStyle name="差_2014年国有资本经营预算表_中央提前下达专项12 2" xfId="272"/>
    <cellStyle name="差_2014年国有资本经营预算表_中央提前下达专项12 3" xfId="273"/>
    <cellStyle name="差_2015年公共预算" xfId="274"/>
    <cellStyle name="差_2015年公共预算 2" xfId="275"/>
    <cellStyle name="差_2015年公共预算 3" xfId="276"/>
    <cellStyle name="差_2015年盐池县公共财政预算支出明细表" xfId="277"/>
    <cellStyle name="差_2015年盐池县公共财政预算支出明细表 2" xfId="278"/>
    <cellStyle name="差_2015年盐池县公共财政预算支出明细表 3" xfId="279"/>
    <cellStyle name="差_2015年盐池县公共财政预算支出明细表_2015年公共预算" xfId="280"/>
    <cellStyle name="差_2015年盐池县公共财政预算支出明细表_2015年公共预算 2" xfId="281"/>
    <cellStyle name="差_2015年盐池县公共财政预算支出明细表_2015年公共预算 3" xfId="282"/>
    <cellStyle name="差_2015年盐池县公共财政预算支出明细表_2015年执行及2016年预算" xfId="283"/>
    <cellStyle name="差_2015年盐池县公共财政预算支出明细表_2016年人代会表格（测算表）" xfId="284"/>
    <cellStyle name="差_2015年盐池县公共财政预算支出明细表_2016年人代会表格（测算表） 2" xfId="285"/>
    <cellStyle name="差_2015年盐池县公共财政预算支出明细表_2016年人代会表格（测算表） 3" xfId="286"/>
    <cellStyle name="差_2015年盐池县公共财政预算支出明细表_2016年预算 报财经委(1)" xfId="287"/>
    <cellStyle name="差_2015年盐池县公共财政预算支出明细表_2016年预算 报财经委(1) 2" xfId="288"/>
    <cellStyle name="差_2015年盐池县公共财政预算支出明细表_2016年预算 报财经委(1) 3" xfId="289"/>
    <cellStyle name="差_2015年盐池县公共财政预算支出明细表_2016年执行及2017年预算 基金 建通" xfId="290"/>
    <cellStyle name="差_2015年盐池县公共财政预算支出明细表_一般转移支付12.31更新(1)" xfId="291"/>
    <cellStyle name="差_2015年盐池县公共财政预算支出明细表_一般转移支付12.31更新(1) 2" xfId="292"/>
    <cellStyle name="差_2015年盐池县公共财政预算支出明细表_一般转移支付12.31更新(1) 3" xfId="293"/>
    <cellStyle name="差_2015年盐池县公共财政预算支出明细表_张文涛 2016年预算 报财经委" xfId="294"/>
    <cellStyle name="差_2015年盐池县公共财政预算支出明细表_张文涛 2016年预算 报财经委 2" xfId="295"/>
    <cellStyle name="差_2015年盐池县公共财政预算支出明细表_张文涛 2016年预算 报财经委 3" xfId="296"/>
    <cellStyle name="差_2015年盐池县公共财政预算支出明细表_中央提前下达专项12" xfId="297"/>
    <cellStyle name="差_2015年盐池县公共财政预算支出明细表_中央提前下达专项12 2" xfId="298"/>
    <cellStyle name="差_2015年盐池县公共财政预算支出明细表_中央提前下达专项12 3" xfId="299"/>
    <cellStyle name="差_2015年预算支出统计表(西吉县）" xfId="300"/>
    <cellStyle name="差_2015年预算支出统计表(西吉县） 2" xfId="301"/>
    <cellStyle name="差_2015年预算支出统计表(西吉县） 3" xfId="302"/>
    <cellStyle name="差_2015年预算支出统计表(西吉县）_2015年公共预算" xfId="303"/>
    <cellStyle name="差_2015年预算支出统计表(西吉县）_2015年公共预算 2" xfId="304"/>
    <cellStyle name="差_2015年预算支出统计表(西吉县）_2015年公共预算 3" xfId="305"/>
    <cellStyle name="差_2015年预算支出统计表(西吉县）_2015年执行及2016年预算" xfId="306"/>
    <cellStyle name="差_2015年预算支出统计表(西吉县）_2016年人代会表格（测算表）" xfId="307"/>
    <cellStyle name="差_2015年预算支出统计表(西吉县）_2016年人代会表格（测算表） 2" xfId="308"/>
    <cellStyle name="差_2015年预算支出统计表(西吉县）_2016年人代会表格（测算表） 3" xfId="309"/>
    <cellStyle name="差_2015年预算支出统计表(西吉县）_2016年预算 报财经委(1)" xfId="310"/>
    <cellStyle name="差_2015年预算支出统计表(西吉县）_2016年预算 报财经委(1) 2" xfId="311"/>
    <cellStyle name="差_2015年预算支出统计表(西吉县）_2016年预算 报财经委(1) 3" xfId="312"/>
    <cellStyle name="差_2015年预算支出统计表(西吉县）_2016年执行及2017年预算 基金 建通" xfId="313"/>
    <cellStyle name="差_2015年预算支出统计表(西吉县）_一般转移支付12.31更新(1)" xfId="314"/>
    <cellStyle name="差_2015年预算支出统计表(西吉县）_一般转移支付12.31更新(1) 2" xfId="315"/>
    <cellStyle name="差_2015年预算支出统计表(西吉县）_一般转移支付12.31更新(1) 3" xfId="316"/>
    <cellStyle name="差_2015年预算支出统计表(西吉县）_张文涛 2016年预算 报财经委" xfId="317"/>
    <cellStyle name="差_2015年预算支出统计表(西吉县）_张文涛 2016年预算 报财经委 2" xfId="318"/>
    <cellStyle name="差_2015年预算支出统计表(西吉县）_张文涛 2016年预算 报财经委 3" xfId="319"/>
    <cellStyle name="差_2015年预算支出统计表(西吉县）_中央提前下达专项12" xfId="320"/>
    <cellStyle name="差_2015年预算支出统计表(西吉县）_中央提前下达专项12 2" xfId="321"/>
    <cellStyle name="差_2015年预算支出统计表(西吉县）_中央提前下达专项12 3" xfId="322"/>
    <cellStyle name="差_2015年执行及2016年预算" xfId="323"/>
    <cellStyle name="差_2016年人代会表格（测算表）" xfId="324"/>
    <cellStyle name="差_2016年人代会表格（测算表） 2" xfId="325"/>
    <cellStyle name="差_2016年人代会表格（测算表） 3" xfId="326"/>
    <cellStyle name="差_2016年社保基金执行情况表（12.11）" xfId="327"/>
    <cellStyle name="差_2016年预算 报财经委(1)" xfId="328"/>
    <cellStyle name="差_2016年预算 报财经委(1) 2" xfId="329"/>
    <cellStyle name="差_2016年预算 报财经委(1) 3" xfId="330"/>
    <cellStyle name="差_2016年执行及2017年预算 基金 建通" xfId="331"/>
    <cellStyle name="差_2017年全区政府性基金收支汇总12.11" xfId="332"/>
    <cellStyle name="差_2017年政府性基金收支汇总12.08" xfId="333"/>
    <cellStyle name="差_Xl0000464" xfId="334"/>
    <cellStyle name="差_Xl0000499" xfId="335"/>
    <cellStyle name="差_Xl0000500" xfId="336"/>
    <cellStyle name="差_Xl0000503" xfId="337"/>
    <cellStyle name="差_贺兰县2015年预算支出统计表" xfId="338"/>
    <cellStyle name="差_贺兰县2015年预算支出统计表 2" xfId="339"/>
    <cellStyle name="差_贺兰县2015年预算支出统计表 3" xfId="340"/>
    <cellStyle name="差_贺兰县2015年预算支出统计表_2015年公共预算" xfId="341"/>
    <cellStyle name="差_贺兰县2015年预算支出统计表_2015年公共预算 2" xfId="342"/>
    <cellStyle name="差_贺兰县2015年预算支出统计表_2015年公共预算 3" xfId="343"/>
    <cellStyle name="差_贺兰县2015年预算支出统计表_2015年执行及2016年预算" xfId="344"/>
    <cellStyle name="差_贺兰县2015年预算支出统计表_2016年人代会表格（测算表）" xfId="345"/>
    <cellStyle name="差_贺兰县2015年预算支出统计表_2016年人代会表格（测算表） 2" xfId="346"/>
    <cellStyle name="差_贺兰县2015年预算支出统计表_2016年人代会表格（测算表） 3" xfId="347"/>
    <cellStyle name="差_贺兰县2015年预算支出统计表_2016年预算 报财经委(1)" xfId="348"/>
    <cellStyle name="差_贺兰县2015年预算支出统计表_2016年预算 报财经委(1) 2" xfId="349"/>
    <cellStyle name="差_贺兰县2015年预算支出统计表_2016年预算 报财经委(1) 3" xfId="350"/>
    <cellStyle name="差_贺兰县2015年预算支出统计表_2016年执行及2017年预算 基金 建通" xfId="351"/>
    <cellStyle name="差_贺兰县2015年预算支出统计表_一般转移支付12.31更新(1)" xfId="352"/>
    <cellStyle name="差_贺兰县2015年预算支出统计表_一般转移支付12.31更新(1) 2" xfId="353"/>
    <cellStyle name="差_贺兰县2015年预算支出统计表_一般转移支付12.31更新(1) 3" xfId="354"/>
    <cellStyle name="差_贺兰县2015年预算支出统计表_张文涛 2016年预算 报财经委" xfId="355"/>
    <cellStyle name="差_贺兰县2015年预算支出统计表_张文涛 2016年预算 报财经委 2" xfId="356"/>
    <cellStyle name="差_贺兰县2015年预算支出统计表_张文涛 2016年预算 报财经委 3" xfId="357"/>
    <cellStyle name="差_贺兰县2015年预算支出统计表_中央提前下达专项12" xfId="358"/>
    <cellStyle name="差_贺兰县2015年预算支出统计表_中央提前下达专项12 2" xfId="359"/>
    <cellStyle name="差_贺兰县2015年预算支出统计表_中央提前下达专项12 3" xfId="360"/>
    <cellStyle name="差_金凤区2015年预算支出统计表" xfId="361"/>
    <cellStyle name="差_金凤区2015年预算支出统计表_Xl0000464" xfId="362"/>
    <cellStyle name="差_泾源县2015年预算支出统计表" xfId="363"/>
    <cellStyle name="差_泾源县2015年预算支出统计表 2" xfId="364"/>
    <cellStyle name="差_泾源县2015年预算支出统计表 3" xfId="365"/>
    <cellStyle name="差_泾源县2015年预算支出统计表_2015年公共预算" xfId="366"/>
    <cellStyle name="差_泾源县2015年预算支出统计表_2015年公共预算 2" xfId="367"/>
    <cellStyle name="差_泾源县2015年预算支出统计表_2015年公共预算 3" xfId="368"/>
    <cellStyle name="差_泾源县2015年预算支出统计表_2015年执行及2016年预算" xfId="369"/>
    <cellStyle name="差_泾源县2015年预算支出统计表_2016年人代会表格（测算表）" xfId="370"/>
    <cellStyle name="差_泾源县2015年预算支出统计表_2016年人代会表格（测算表） 2" xfId="371"/>
    <cellStyle name="差_泾源县2015年预算支出统计表_2016年人代会表格（测算表） 3" xfId="372"/>
    <cellStyle name="差_泾源县2015年预算支出统计表_2016年预算 报财经委(1)" xfId="373"/>
    <cellStyle name="差_泾源县2015年预算支出统计表_2016年预算 报财经委(1) 2" xfId="374"/>
    <cellStyle name="差_泾源县2015年预算支出统计表_2016年预算 报财经委(1) 3" xfId="375"/>
    <cellStyle name="差_泾源县2015年预算支出统计表_2016年执行及2017年预算 基金 建通" xfId="376"/>
    <cellStyle name="差_泾源县2015年预算支出统计表_一般转移支付12.31更新(1)" xfId="377"/>
    <cellStyle name="差_泾源县2015年预算支出统计表_一般转移支付12.31更新(1) 2" xfId="378"/>
    <cellStyle name="差_泾源县2015年预算支出统计表_一般转移支付12.31更新(1) 3" xfId="379"/>
    <cellStyle name="差_泾源县2015年预算支出统计表_张文涛 2016年预算 报财经委" xfId="380"/>
    <cellStyle name="差_泾源县2015年预算支出统计表_张文涛 2016年预算 报财经委 2" xfId="381"/>
    <cellStyle name="差_泾源县2015年预算支出统计表_张文涛 2016年预算 报财经委 3" xfId="382"/>
    <cellStyle name="差_泾源县2015年预算支出统计表_中央提前下达专项12" xfId="383"/>
    <cellStyle name="差_泾源县2015年预算支出统计表_中央提前下达专项12 2" xfId="384"/>
    <cellStyle name="差_泾源县2015年预算支出统计表_中央提前下达专项12 3" xfId="385"/>
    <cellStyle name="差_开发区2015年预算支出统计表" xfId="386"/>
    <cellStyle name="差_开发区2015年预算支出统计表_Xl0000464" xfId="387"/>
    <cellStyle name="差_彭阳县2015年预算支出统计表（上报）" xfId="388"/>
    <cellStyle name="差_彭阳县2015年预算支出统计表（上报） 2" xfId="389"/>
    <cellStyle name="差_彭阳县2015年预算支出统计表（上报） 3" xfId="390"/>
    <cellStyle name="差_同心2015年预算支出统计表" xfId="391"/>
    <cellStyle name="差_同心2015年预算支出统计表 2" xfId="392"/>
    <cellStyle name="差_同心2015年预算支出统计表 3" xfId="393"/>
    <cellStyle name="差_同心2015年预算支出统计表_2015年公共预算" xfId="394"/>
    <cellStyle name="差_同心2015年预算支出统计表_2015年公共预算 2" xfId="395"/>
    <cellStyle name="差_同心2015年预算支出统计表_2015年公共预算 3" xfId="396"/>
    <cellStyle name="差_同心2015年预算支出统计表_2015年执行及2016年预算" xfId="397"/>
    <cellStyle name="差_同心2015年预算支出统计表_2016年人代会表格（测算表）" xfId="398"/>
    <cellStyle name="差_同心2015年预算支出统计表_2016年人代会表格（测算表） 2" xfId="399"/>
    <cellStyle name="差_同心2015年预算支出统计表_2016年人代会表格（测算表） 3" xfId="400"/>
    <cellStyle name="差_同心2015年预算支出统计表_2016年预算 报财经委(1)" xfId="401"/>
    <cellStyle name="差_同心2015年预算支出统计表_2016年预算 报财经委(1) 2" xfId="402"/>
    <cellStyle name="差_同心2015年预算支出统计表_2016年预算 报财经委(1) 3" xfId="403"/>
    <cellStyle name="差_同心2015年预算支出统计表_2016年执行及2017年预算 基金 建通" xfId="404"/>
    <cellStyle name="差_同心2015年预算支出统计表_一般转移支付12.31更新(1)" xfId="405"/>
    <cellStyle name="差_同心2015年预算支出统计表_一般转移支付12.31更新(1) 2" xfId="406"/>
    <cellStyle name="差_同心2015年预算支出统计表_一般转移支付12.31更新(1) 3" xfId="407"/>
    <cellStyle name="差_同心2015年预算支出统计表_张文涛 2016年预算 报财经委" xfId="408"/>
    <cellStyle name="差_同心2015年预算支出统计表_张文涛 2016年预算 报财经委 2" xfId="409"/>
    <cellStyle name="差_同心2015年预算支出统计表_张文涛 2016年预算 报财经委 3" xfId="410"/>
    <cellStyle name="差_同心2015年预算支出统计表_中央提前下达专项12" xfId="411"/>
    <cellStyle name="差_同心2015年预算支出统计表_中央提前下达专项12 2" xfId="412"/>
    <cellStyle name="差_同心2015年预算支出统计表_中央提前下达专项12 3" xfId="413"/>
    <cellStyle name="差_兴庆区2015年预算支出统计表" xfId="414"/>
    <cellStyle name="差_兴庆区2015年预算支出统计表_Xl0000464" xfId="415"/>
    <cellStyle name="差_一般转移支付12.31更新(1)" xfId="416"/>
    <cellStyle name="差_一般转移支付12.31更新(1) 2" xfId="417"/>
    <cellStyle name="差_一般转移支付12.31更新(1) 3" xfId="418"/>
    <cellStyle name="差_张文涛 2016年预算 报财经委" xfId="419"/>
    <cellStyle name="差_张文涛 2016年预算 报财经委 2" xfId="420"/>
    <cellStyle name="差_张文涛 2016年预算 报财经委 3" xfId="421"/>
    <cellStyle name="差_支出测算" xfId="422"/>
    <cellStyle name="差_支出测算_2015年公共预算" xfId="423"/>
    <cellStyle name="差_支出测算_2015年执行及2016年预算" xfId="424"/>
    <cellStyle name="差_支出测算_2016年人代会表格（测算表）" xfId="425"/>
    <cellStyle name="差_支出测算_2016年预算 报财经委(1)" xfId="426"/>
    <cellStyle name="差_支出测算_2016年预算 报财经委(1)_Xl0000464" xfId="427"/>
    <cellStyle name="差_支出测算_2016年执行及2017年预算 基金 建通" xfId="428"/>
    <cellStyle name="差_支出测算_Xl0000464" xfId="429"/>
    <cellStyle name="差_支出测算_一般转移支付12.31更新(1)" xfId="430"/>
    <cellStyle name="差_支出测算_一般转移支付12.31更新(1)_Xl0000464" xfId="431"/>
    <cellStyle name="差_支出测算_张文涛 2016年预算 报财经委" xfId="432"/>
    <cellStyle name="差_支出测算_张文涛 2016年预算 报财经委_Xl0000464" xfId="433"/>
    <cellStyle name="差_支出测算_中央提前下达专项12" xfId="434"/>
    <cellStyle name="差_支出测算_中央提前下达专项12_Xl0000464" xfId="435"/>
    <cellStyle name="差_中央提前下达专项12" xfId="436"/>
    <cellStyle name="差_中央提前下达专项12 2" xfId="437"/>
    <cellStyle name="差_中央提前下达专项12 3" xfId="438"/>
    <cellStyle name="常规" xfId="0" builtinId="0"/>
    <cellStyle name="常规 10" xfId="439"/>
    <cellStyle name="常规 10 2" xfId="440"/>
    <cellStyle name="常规 10 3" xfId="441"/>
    <cellStyle name="常规 2" xfId="442"/>
    <cellStyle name="常规 2 2" xfId="443"/>
    <cellStyle name="常规 2 2 2" xfId="444"/>
    <cellStyle name="常规 2 2 3" xfId="445"/>
    <cellStyle name="常规 2 3" xfId="446"/>
    <cellStyle name="常规 2 4" xfId="447"/>
    <cellStyle name="常规 2_2015年公共预算" xfId="448"/>
    <cellStyle name="常规 3" xfId="449"/>
    <cellStyle name="常规 3 2" xfId="450"/>
    <cellStyle name="常规 3 2 2" xfId="451"/>
    <cellStyle name="常规 3 2 2 2" xfId="452"/>
    <cellStyle name="常规 3 2 3" xfId="453"/>
    <cellStyle name="常规 3 3" xfId="454"/>
    <cellStyle name="常规 3 4" xfId="455"/>
    <cellStyle name="常规 3_2015年公共预算" xfId="456"/>
    <cellStyle name="常规 4" xfId="457"/>
    <cellStyle name="常规 4 2" xfId="458"/>
    <cellStyle name="常规 4 3" xfId="459"/>
    <cellStyle name="常规 4_2016年预算" xfId="460"/>
    <cellStyle name="常规 5" xfId="461"/>
    <cellStyle name="常规 5 2" xfId="462"/>
    <cellStyle name="常规 6" xfId="463"/>
    <cellStyle name="常规 6 2" xfId="464"/>
    <cellStyle name="常规 6 2 2" xfId="465"/>
    <cellStyle name="常规 7" xfId="466"/>
    <cellStyle name="常规 8" xfId="467"/>
    <cellStyle name="常规_隆德县2014年决算和2015年预算收支汇总表" xfId="468"/>
    <cellStyle name="常规_全市2009年和2010年全市财政收支汇总表" xfId="469"/>
    <cellStyle name="好 2" xfId="470"/>
    <cellStyle name="好 2 2" xfId="471"/>
    <cellStyle name="好 2 3" xfId="472"/>
    <cellStyle name="好 3" xfId="473"/>
    <cellStyle name="好 3 2" xfId="474"/>
    <cellStyle name="好 3 3" xfId="475"/>
    <cellStyle name="好 4" xfId="476"/>
    <cellStyle name="好 5" xfId="477"/>
    <cellStyle name="好_2013年国有资本经营预算执行情况表" xfId="478"/>
    <cellStyle name="好_2013年国有资本经营预算执行情况表 2" xfId="479"/>
    <cellStyle name="好_2013年国有资本经营预算执行情况表 3" xfId="480"/>
    <cellStyle name="好_2014年国有资本经营预算表" xfId="481"/>
    <cellStyle name="好_2014年国有资本经营预算表 2" xfId="482"/>
    <cellStyle name="好_2014年国有资本经营预算表 3" xfId="483"/>
    <cellStyle name="好_2014年国有资本经营预算表_2015年公共预算" xfId="484"/>
    <cellStyle name="好_2014年国有资本经营预算表_2015年公共预算 2" xfId="485"/>
    <cellStyle name="好_2014年国有资本经营预算表_2015年公共预算 3" xfId="486"/>
    <cellStyle name="好_2014年国有资本经营预算表_2015年执行及2016年预算" xfId="487"/>
    <cellStyle name="好_2014年国有资本经营预算表_2016年人代会表格（测算表）" xfId="488"/>
    <cellStyle name="好_2014年国有资本经营预算表_2016年人代会表格（测算表） 2" xfId="489"/>
    <cellStyle name="好_2014年国有资本经营预算表_2016年人代会表格（测算表） 3" xfId="490"/>
    <cellStyle name="好_2014年国有资本经营预算表_2016年预算 报财经委(1)" xfId="491"/>
    <cellStyle name="好_2014年国有资本经营预算表_2016年预算 报财经委(1) 2" xfId="492"/>
    <cellStyle name="好_2014年国有资本经营预算表_2016年预算 报财经委(1) 3" xfId="493"/>
    <cellStyle name="好_2014年国有资本经营预算表_2016年执行及2017年预算 基金 建通" xfId="494"/>
    <cellStyle name="好_2014年国有资本经营预算表_一般转移支付12.31更新(1)" xfId="495"/>
    <cellStyle name="好_2014年国有资本经营预算表_一般转移支付12.31更新(1) 2" xfId="496"/>
    <cellStyle name="好_2014年国有资本经营预算表_一般转移支付12.31更新(1) 3" xfId="497"/>
    <cellStyle name="好_2014年国有资本经营预算表_张文涛 2016年预算 报财经委" xfId="498"/>
    <cellStyle name="好_2014年国有资本经营预算表_张文涛 2016年预算 报财经委 2" xfId="499"/>
    <cellStyle name="好_2014年国有资本经营预算表_张文涛 2016年预算 报财经委 3" xfId="500"/>
    <cellStyle name="好_2014年国有资本经营预算表_中央提前下达专项12" xfId="501"/>
    <cellStyle name="好_2014年国有资本经营预算表_中央提前下达专项12 2" xfId="502"/>
    <cellStyle name="好_2014年国有资本经营预算表_中央提前下达专项12 3" xfId="503"/>
    <cellStyle name="好_2015年公共预算" xfId="504"/>
    <cellStyle name="好_2015年公共预算 2" xfId="505"/>
    <cellStyle name="好_2015年公共预算 3" xfId="506"/>
    <cellStyle name="好_2015年盐池县公共财政预算支出明细表" xfId="507"/>
    <cellStyle name="好_2015年盐池县公共财政预算支出明细表 2" xfId="508"/>
    <cellStyle name="好_2015年盐池县公共财政预算支出明细表 3" xfId="509"/>
    <cellStyle name="好_2015年盐池县公共财政预算支出明细表_2015年公共预算" xfId="510"/>
    <cellStyle name="好_2015年盐池县公共财政预算支出明细表_2015年公共预算 2" xfId="511"/>
    <cellStyle name="好_2015年盐池县公共财政预算支出明细表_2015年公共预算 3" xfId="512"/>
    <cellStyle name="好_2015年盐池县公共财政预算支出明细表_2015年执行及2016年预算" xfId="513"/>
    <cellStyle name="好_2015年盐池县公共财政预算支出明细表_2016年人代会表格（测算表）" xfId="514"/>
    <cellStyle name="好_2015年盐池县公共财政预算支出明细表_2016年人代会表格（测算表） 2" xfId="515"/>
    <cellStyle name="好_2015年盐池县公共财政预算支出明细表_2016年人代会表格（测算表） 3" xfId="516"/>
    <cellStyle name="好_2015年盐池县公共财政预算支出明细表_2016年预算 报财经委(1)" xfId="517"/>
    <cellStyle name="好_2015年盐池县公共财政预算支出明细表_2016年预算 报财经委(1) 2" xfId="518"/>
    <cellStyle name="好_2015年盐池县公共财政预算支出明细表_2016年预算 报财经委(1) 3" xfId="519"/>
    <cellStyle name="好_2015年盐池县公共财政预算支出明细表_2016年执行及2017年预算 基金 建通" xfId="520"/>
    <cellStyle name="好_2015年盐池县公共财政预算支出明细表_一般转移支付12.31更新(1)" xfId="521"/>
    <cellStyle name="好_2015年盐池县公共财政预算支出明细表_一般转移支付12.31更新(1) 2" xfId="522"/>
    <cellStyle name="好_2015年盐池县公共财政预算支出明细表_一般转移支付12.31更新(1) 3" xfId="523"/>
    <cellStyle name="好_2015年盐池县公共财政预算支出明细表_张文涛 2016年预算 报财经委" xfId="524"/>
    <cellStyle name="好_2015年盐池县公共财政预算支出明细表_张文涛 2016年预算 报财经委 2" xfId="525"/>
    <cellStyle name="好_2015年盐池县公共财政预算支出明细表_张文涛 2016年预算 报财经委 3" xfId="526"/>
    <cellStyle name="好_2015年盐池县公共财政预算支出明细表_中央提前下达专项12" xfId="527"/>
    <cellStyle name="好_2015年盐池县公共财政预算支出明细表_中央提前下达专项12 2" xfId="528"/>
    <cellStyle name="好_2015年盐池县公共财政预算支出明细表_中央提前下达专项12 3" xfId="529"/>
    <cellStyle name="好_2015年预算支出统计表(西吉县）" xfId="530"/>
    <cellStyle name="好_2015年预算支出统计表(西吉县） 2" xfId="531"/>
    <cellStyle name="好_2015年预算支出统计表(西吉县） 3" xfId="532"/>
    <cellStyle name="好_2015年预算支出统计表(西吉县）_2015年公共预算" xfId="533"/>
    <cellStyle name="好_2015年预算支出统计表(西吉县）_2015年公共预算 2" xfId="534"/>
    <cellStyle name="好_2015年预算支出统计表(西吉县）_2015年公共预算 3" xfId="535"/>
    <cellStyle name="好_2015年预算支出统计表(西吉县）_2015年执行及2016年预算" xfId="536"/>
    <cellStyle name="好_2015年预算支出统计表(西吉县）_2016年人代会表格（测算表）" xfId="537"/>
    <cellStyle name="好_2015年预算支出统计表(西吉县）_2016年人代会表格（测算表） 2" xfId="538"/>
    <cellStyle name="好_2015年预算支出统计表(西吉县）_2016年人代会表格（测算表） 3" xfId="539"/>
    <cellStyle name="好_2015年预算支出统计表(西吉县）_2016年预算 报财经委(1)" xfId="540"/>
    <cellStyle name="好_2015年预算支出统计表(西吉县）_2016年预算 报财经委(1) 2" xfId="541"/>
    <cellStyle name="好_2015年预算支出统计表(西吉县）_2016年预算 报财经委(1) 3" xfId="542"/>
    <cellStyle name="好_2015年预算支出统计表(西吉县）_2016年执行及2017年预算 基金 建通" xfId="543"/>
    <cellStyle name="好_2015年预算支出统计表(西吉县）_一般转移支付12.31更新(1)" xfId="544"/>
    <cellStyle name="好_2015年预算支出统计表(西吉县）_一般转移支付12.31更新(1) 2" xfId="545"/>
    <cellStyle name="好_2015年预算支出统计表(西吉县）_一般转移支付12.31更新(1) 3" xfId="546"/>
    <cellStyle name="好_2015年预算支出统计表(西吉县）_张文涛 2016年预算 报财经委" xfId="547"/>
    <cellStyle name="好_2015年预算支出统计表(西吉县）_张文涛 2016年预算 报财经委 2" xfId="548"/>
    <cellStyle name="好_2015年预算支出统计表(西吉县）_张文涛 2016年预算 报财经委 3" xfId="549"/>
    <cellStyle name="好_2015年预算支出统计表(西吉县）_中央提前下达专项12" xfId="550"/>
    <cellStyle name="好_2015年预算支出统计表(西吉县）_中央提前下达专项12 2" xfId="551"/>
    <cellStyle name="好_2015年预算支出统计表(西吉县）_中央提前下达专项12 3" xfId="552"/>
    <cellStyle name="好_2015年执行及2016年预算" xfId="553"/>
    <cellStyle name="好_2016年人代会表格（测算表）" xfId="554"/>
    <cellStyle name="好_2016年人代会表格（测算表） 2" xfId="555"/>
    <cellStyle name="好_2016年人代会表格（测算表） 3" xfId="556"/>
    <cellStyle name="好_2016年社保基金执行情况表（12.11）" xfId="557"/>
    <cellStyle name="好_2016年预算 报财经委(1)" xfId="558"/>
    <cellStyle name="好_2016年预算 报财经委(1) 2" xfId="559"/>
    <cellStyle name="好_2016年预算 报财经委(1) 3" xfId="560"/>
    <cellStyle name="好_2016年执行及2017年预算 基金 建通" xfId="561"/>
    <cellStyle name="好_2017年全区政府性基金收支汇总12.11" xfId="562"/>
    <cellStyle name="好_2017年政府性基金收支汇总12.08" xfId="563"/>
    <cellStyle name="好_Xl0000464" xfId="564"/>
    <cellStyle name="好_Xl0000499" xfId="565"/>
    <cellStyle name="好_Xl0000500" xfId="566"/>
    <cellStyle name="好_Xl0000503" xfId="567"/>
    <cellStyle name="好_贺兰县2015年预算支出统计表" xfId="568"/>
    <cellStyle name="好_贺兰县2015年预算支出统计表 2" xfId="569"/>
    <cellStyle name="好_贺兰县2015年预算支出统计表 3" xfId="570"/>
    <cellStyle name="好_贺兰县2015年预算支出统计表_2015年公共预算" xfId="571"/>
    <cellStyle name="好_贺兰县2015年预算支出统计表_2015年公共预算 2" xfId="572"/>
    <cellStyle name="好_贺兰县2015年预算支出统计表_2015年公共预算 3" xfId="573"/>
    <cellStyle name="好_贺兰县2015年预算支出统计表_2015年执行及2016年预算" xfId="574"/>
    <cellStyle name="好_贺兰县2015年预算支出统计表_2016年人代会表格（测算表）" xfId="575"/>
    <cellStyle name="好_贺兰县2015年预算支出统计表_2016年人代会表格（测算表） 2" xfId="576"/>
    <cellStyle name="好_贺兰县2015年预算支出统计表_2016年人代会表格（测算表） 3" xfId="577"/>
    <cellStyle name="好_贺兰县2015年预算支出统计表_2016年预算 报财经委(1)" xfId="578"/>
    <cellStyle name="好_贺兰县2015年预算支出统计表_2016年预算 报财经委(1) 2" xfId="579"/>
    <cellStyle name="好_贺兰县2015年预算支出统计表_2016年预算 报财经委(1) 3" xfId="580"/>
    <cellStyle name="好_贺兰县2015年预算支出统计表_2016年执行及2017年预算 基金 建通" xfId="581"/>
    <cellStyle name="好_贺兰县2015年预算支出统计表_一般转移支付12.31更新(1)" xfId="582"/>
    <cellStyle name="好_贺兰县2015年预算支出统计表_一般转移支付12.31更新(1) 2" xfId="583"/>
    <cellStyle name="好_贺兰县2015年预算支出统计表_一般转移支付12.31更新(1) 3" xfId="584"/>
    <cellStyle name="好_贺兰县2015年预算支出统计表_张文涛 2016年预算 报财经委" xfId="585"/>
    <cellStyle name="好_贺兰县2015年预算支出统计表_张文涛 2016年预算 报财经委 2" xfId="586"/>
    <cellStyle name="好_贺兰县2015年预算支出统计表_张文涛 2016年预算 报财经委 3" xfId="587"/>
    <cellStyle name="好_贺兰县2015年预算支出统计表_中央提前下达专项12" xfId="588"/>
    <cellStyle name="好_贺兰县2015年预算支出统计表_中央提前下达专项12 2" xfId="589"/>
    <cellStyle name="好_贺兰县2015年预算支出统计表_中央提前下达专项12 3" xfId="590"/>
    <cellStyle name="好_金凤区2015年预算支出统计表" xfId="591"/>
    <cellStyle name="好_金凤区2015年预算支出统计表_Xl0000464" xfId="592"/>
    <cellStyle name="好_泾源县2015年预算支出统计表" xfId="593"/>
    <cellStyle name="好_泾源县2015年预算支出统计表 2" xfId="594"/>
    <cellStyle name="好_泾源县2015年预算支出统计表 3" xfId="595"/>
    <cellStyle name="好_泾源县2015年预算支出统计表_2015年公共预算" xfId="596"/>
    <cellStyle name="好_泾源县2015年预算支出统计表_2015年公共预算 2" xfId="597"/>
    <cellStyle name="好_泾源县2015年预算支出统计表_2015年公共预算 3" xfId="598"/>
    <cellStyle name="好_泾源县2015年预算支出统计表_2015年执行及2016年预算" xfId="599"/>
    <cellStyle name="好_泾源县2015年预算支出统计表_2016年人代会表格（测算表）" xfId="600"/>
    <cellStyle name="好_泾源县2015年预算支出统计表_2016年人代会表格（测算表） 2" xfId="601"/>
    <cellStyle name="好_泾源县2015年预算支出统计表_2016年人代会表格（测算表） 3" xfId="602"/>
    <cellStyle name="好_泾源县2015年预算支出统计表_2016年预算 报财经委(1)" xfId="603"/>
    <cellStyle name="好_泾源县2015年预算支出统计表_2016年预算 报财经委(1) 2" xfId="604"/>
    <cellStyle name="好_泾源县2015年预算支出统计表_2016年预算 报财经委(1) 3" xfId="605"/>
    <cellStyle name="好_泾源县2015年预算支出统计表_2016年执行及2017年预算 基金 建通" xfId="606"/>
    <cellStyle name="好_泾源县2015年预算支出统计表_一般转移支付12.31更新(1)" xfId="607"/>
    <cellStyle name="好_泾源县2015年预算支出统计表_一般转移支付12.31更新(1) 2" xfId="608"/>
    <cellStyle name="好_泾源县2015年预算支出统计表_一般转移支付12.31更新(1) 3" xfId="609"/>
    <cellStyle name="好_泾源县2015年预算支出统计表_张文涛 2016年预算 报财经委" xfId="610"/>
    <cellStyle name="好_泾源县2015年预算支出统计表_张文涛 2016年预算 报财经委 2" xfId="611"/>
    <cellStyle name="好_泾源县2015年预算支出统计表_张文涛 2016年预算 报财经委 3" xfId="612"/>
    <cellStyle name="好_泾源县2015年预算支出统计表_中央提前下达专项12" xfId="613"/>
    <cellStyle name="好_泾源县2015年预算支出统计表_中央提前下达专项12 2" xfId="614"/>
    <cellStyle name="好_泾源县2015年预算支出统计表_中央提前下达专项12 3" xfId="615"/>
    <cellStyle name="好_开发区2015年预算支出统计表" xfId="616"/>
    <cellStyle name="好_开发区2015年预算支出统计表_Xl0000464" xfId="617"/>
    <cellStyle name="好_彭阳县2015年预算支出统计表（上报）" xfId="618"/>
    <cellStyle name="好_彭阳县2015年预算支出统计表（上报） 2" xfId="619"/>
    <cellStyle name="好_彭阳县2015年预算支出统计表（上报） 3" xfId="620"/>
    <cellStyle name="好_同心2015年预算支出统计表" xfId="621"/>
    <cellStyle name="好_同心2015年预算支出统计表 2" xfId="622"/>
    <cellStyle name="好_同心2015年预算支出统计表 3" xfId="623"/>
    <cellStyle name="好_同心2015年预算支出统计表_2015年公共预算" xfId="624"/>
    <cellStyle name="好_同心2015年预算支出统计表_2015年公共预算 2" xfId="625"/>
    <cellStyle name="好_同心2015年预算支出统计表_2015年公共预算 3" xfId="626"/>
    <cellStyle name="好_同心2015年预算支出统计表_2015年执行及2016年预算" xfId="627"/>
    <cellStyle name="好_同心2015年预算支出统计表_2016年人代会表格（测算表）" xfId="628"/>
    <cellStyle name="好_同心2015年预算支出统计表_2016年人代会表格（测算表） 2" xfId="629"/>
    <cellStyle name="好_同心2015年预算支出统计表_2016年人代会表格（测算表） 3" xfId="630"/>
    <cellStyle name="好_同心2015年预算支出统计表_2016年预算 报财经委(1)" xfId="631"/>
    <cellStyle name="好_同心2015年预算支出统计表_2016年预算 报财经委(1) 2" xfId="632"/>
    <cellStyle name="好_同心2015年预算支出统计表_2016年预算 报财经委(1) 3" xfId="633"/>
    <cellStyle name="好_同心2015年预算支出统计表_2016年执行及2017年预算 基金 建通" xfId="634"/>
    <cellStyle name="好_同心2015年预算支出统计表_一般转移支付12.31更新(1)" xfId="635"/>
    <cellStyle name="好_同心2015年预算支出统计表_一般转移支付12.31更新(1) 2" xfId="636"/>
    <cellStyle name="好_同心2015年预算支出统计表_一般转移支付12.31更新(1) 3" xfId="637"/>
    <cellStyle name="好_同心2015年预算支出统计表_张文涛 2016年预算 报财经委" xfId="638"/>
    <cellStyle name="好_同心2015年预算支出统计表_张文涛 2016年预算 报财经委 2" xfId="639"/>
    <cellStyle name="好_同心2015年预算支出统计表_张文涛 2016年预算 报财经委 3" xfId="640"/>
    <cellStyle name="好_同心2015年预算支出统计表_中央提前下达专项12" xfId="641"/>
    <cellStyle name="好_同心2015年预算支出统计表_中央提前下达专项12 2" xfId="642"/>
    <cellStyle name="好_同心2015年预算支出统计表_中央提前下达专项12 3" xfId="643"/>
    <cellStyle name="好_兴庆区2015年预算支出统计表" xfId="644"/>
    <cellStyle name="好_兴庆区2015年预算支出统计表_Xl0000464" xfId="645"/>
    <cellStyle name="好_一般转移支付12.31更新(1)" xfId="646"/>
    <cellStyle name="好_一般转移支付12.31更新(1) 2" xfId="647"/>
    <cellStyle name="好_一般转移支付12.31更新(1) 3" xfId="648"/>
    <cellStyle name="好_张文涛 2016年预算 报财经委" xfId="649"/>
    <cellStyle name="好_张文涛 2016年预算 报财经委 2" xfId="650"/>
    <cellStyle name="好_张文涛 2016年预算 报财经委 3" xfId="651"/>
    <cellStyle name="好_支出测算" xfId="652"/>
    <cellStyle name="好_支出测算_2015年公共预算" xfId="653"/>
    <cellStyle name="好_支出测算_2015年执行及2016年预算" xfId="654"/>
    <cellStyle name="好_支出测算_2016年人代会表格（测算表）" xfId="655"/>
    <cellStyle name="好_支出测算_2016年预算 报财经委(1)" xfId="656"/>
    <cellStyle name="好_支出测算_2016年预算 报财经委(1)_Xl0000464" xfId="657"/>
    <cellStyle name="好_支出测算_2016年执行及2017年预算 基金 建通" xfId="658"/>
    <cellStyle name="好_支出测算_Xl0000464" xfId="659"/>
    <cellStyle name="好_支出测算_一般转移支付12.31更新(1)" xfId="660"/>
    <cellStyle name="好_支出测算_一般转移支付12.31更新(1)_Xl0000464" xfId="661"/>
    <cellStyle name="好_支出测算_张文涛 2016年预算 报财经委" xfId="662"/>
    <cellStyle name="好_支出测算_张文涛 2016年预算 报财经委_Xl0000464" xfId="663"/>
    <cellStyle name="好_支出测算_中央提前下达专项12" xfId="664"/>
    <cellStyle name="好_支出测算_中央提前下达专项12_Xl0000464" xfId="665"/>
    <cellStyle name="好_中央提前下达专项12" xfId="666"/>
    <cellStyle name="好_中央提前下达专项12 2" xfId="667"/>
    <cellStyle name="好_中央提前下达专项12 3" xfId="668"/>
    <cellStyle name="汇总 2" xfId="669"/>
    <cellStyle name="汇总 2 2" xfId="670"/>
    <cellStyle name="汇总 2 3" xfId="671"/>
    <cellStyle name="汇总 2_Xl0000464" xfId="672"/>
    <cellStyle name="汇总 3" xfId="673"/>
    <cellStyle name="汇总 3 2" xfId="674"/>
    <cellStyle name="汇总 3 3" xfId="675"/>
    <cellStyle name="汇总 3_Xl0000464" xfId="676"/>
    <cellStyle name="汇总 4" xfId="677"/>
    <cellStyle name="汇总 5" xfId="678"/>
    <cellStyle name="计算 2" xfId="679"/>
    <cellStyle name="计算 2 2" xfId="680"/>
    <cellStyle name="计算 2 3" xfId="681"/>
    <cellStyle name="计算 2_Xl0000464" xfId="682"/>
    <cellStyle name="计算 3" xfId="683"/>
    <cellStyle name="计算 3 2" xfId="684"/>
    <cellStyle name="计算 3 3" xfId="685"/>
    <cellStyle name="计算 3_Xl0000464" xfId="686"/>
    <cellStyle name="计算 4" xfId="687"/>
    <cellStyle name="计算 5" xfId="688"/>
    <cellStyle name="检查单元格 2" xfId="689"/>
    <cellStyle name="检查单元格 2 2" xfId="690"/>
    <cellStyle name="检查单元格 2 3" xfId="691"/>
    <cellStyle name="检查单元格 2_Xl0000464" xfId="692"/>
    <cellStyle name="检查单元格 3" xfId="693"/>
    <cellStyle name="检查单元格 3 2" xfId="694"/>
    <cellStyle name="检查单元格 3 3" xfId="695"/>
    <cellStyle name="检查单元格 3_Xl0000464" xfId="696"/>
    <cellStyle name="检查单元格 4" xfId="697"/>
    <cellStyle name="检查单元格 5" xfId="698"/>
    <cellStyle name="解释性文本 2" xfId="699"/>
    <cellStyle name="解释性文本 2 2" xfId="700"/>
    <cellStyle name="解释性文本 2 3" xfId="701"/>
    <cellStyle name="解释性文本 3" xfId="702"/>
    <cellStyle name="解释性文本 3 2" xfId="703"/>
    <cellStyle name="解释性文本 3 3" xfId="704"/>
    <cellStyle name="解释性文本 4" xfId="705"/>
    <cellStyle name="解释性文本 5" xfId="706"/>
    <cellStyle name="警告文本 2" xfId="707"/>
    <cellStyle name="警告文本 2 2" xfId="708"/>
    <cellStyle name="警告文本 2 3" xfId="709"/>
    <cellStyle name="警告文本 3" xfId="710"/>
    <cellStyle name="警告文本 3 2" xfId="711"/>
    <cellStyle name="警告文本 3 3" xfId="712"/>
    <cellStyle name="警告文本 4" xfId="713"/>
    <cellStyle name="警告文本 5" xfId="714"/>
    <cellStyle name="链接单元格 2" xfId="715"/>
    <cellStyle name="链接单元格 2 2" xfId="716"/>
    <cellStyle name="链接单元格 2 3" xfId="717"/>
    <cellStyle name="链接单元格 2_Xl0000464" xfId="718"/>
    <cellStyle name="链接单元格 3" xfId="719"/>
    <cellStyle name="链接单元格 3 2" xfId="720"/>
    <cellStyle name="链接单元格 3 3" xfId="721"/>
    <cellStyle name="链接单元格 3_Xl0000464" xfId="722"/>
    <cellStyle name="链接单元格 4" xfId="723"/>
    <cellStyle name="链接单元格 5" xfId="724"/>
    <cellStyle name="普通_97-917" xfId="725"/>
    <cellStyle name="千分位[0]_laroux" xfId="726"/>
    <cellStyle name="千分位_97-917" xfId="727"/>
    <cellStyle name="千位[0]_1" xfId="728"/>
    <cellStyle name="千位_1" xfId="729"/>
    <cellStyle name="千位分隔 2" xfId="730"/>
    <cellStyle name="千位分隔 2 2" xfId="731"/>
    <cellStyle name="千位分隔 2 2 2" xfId="732"/>
    <cellStyle name="千位分隔 2 3" xfId="733"/>
    <cellStyle name="千位分隔 2 3 2" xfId="734"/>
    <cellStyle name="千位分隔 2 4" xfId="735"/>
    <cellStyle name="千位分隔 3" xfId="736"/>
    <cellStyle name="千位分隔 4" xfId="737"/>
    <cellStyle name="千位分隔 5" xfId="738"/>
    <cellStyle name="千位分隔 6" xfId="739"/>
    <cellStyle name="千位分隔[0] 2" xfId="740"/>
    <cellStyle name="千位分隔[0] 3" xfId="741"/>
    <cellStyle name="强调文字颜色 1 2" xfId="742"/>
    <cellStyle name="强调文字颜色 1 2 2" xfId="743"/>
    <cellStyle name="强调文字颜色 1 2 3" xfId="744"/>
    <cellStyle name="强调文字颜色 1 3" xfId="745"/>
    <cellStyle name="强调文字颜色 1 3 2" xfId="746"/>
    <cellStyle name="强调文字颜色 1 3 3" xfId="747"/>
    <cellStyle name="强调文字颜色 1 4" xfId="748"/>
    <cellStyle name="强调文字颜色 1 5" xfId="749"/>
    <cellStyle name="强调文字颜色 2 2" xfId="750"/>
    <cellStyle name="强调文字颜色 2 2 2" xfId="751"/>
    <cellStyle name="强调文字颜色 2 2 3" xfId="752"/>
    <cellStyle name="强调文字颜色 2 3" xfId="753"/>
    <cellStyle name="强调文字颜色 2 3 2" xfId="754"/>
    <cellStyle name="强调文字颜色 2 3 3" xfId="755"/>
    <cellStyle name="强调文字颜色 2 4" xfId="756"/>
    <cellStyle name="强调文字颜色 2 5" xfId="757"/>
    <cellStyle name="强调文字颜色 3 2" xfId="758"/>
    <cellStyle name="强调文字颜色 3 2 2" xfId="759"/>
    <cellStyle name="强调文字颜色 3 2 3" xfId="760"/>
    <cellStyle name="强调文字颜色 3 3" xfId="761"/>
    <cellStyle name="强调文字颜色 3 3 2" xfId="762"/>
    <cellStyle name="强调文字颜色 3 3 3" xfId="763"/>
    <cellStyle name="强调文字颜色 3 4" xfId="764"/>
    <cellStyle name="强调文字颜色 3 5" xfId="765"/>
    <cellStyle name="强调文字颜色 4 2" xfId="766"/>
    <cellStyle name="强调文字颜色 4 2 2" xfId="767"/>
    <cellStyle name="强调文字颜色 4 2 3" xfId="768"/>
    <cellStyle name="强调文字颜色 4 3" xfId="769"/>
    <cellStyle name="强调文字颜色 4 3 2" xfId="770"/>
    <cellStyle name="强调文字颜色 4 3 3" xfId="771"/>
    <cellStyle name="强调文字颜色 4 4" xfId="772"/>
    <cellStyle name="强调文字颜色 4 5" xfId="773"/>
    <cellStyle name="强调文字颜色 5 2" xfId="774"/>
    <cellStyle name="强调文字颜色 5 2 2" xfId="775"/>
    <cellStyle name="强调文字颜色 5 2 3" xfId="776"/>
    <cellStyle name="强调文字颜色 5 3" xfId="777"/>
    <cellStyle name="强调文字颜色 5 3 2" xfId="778"/>
    <cellStyle name="强调文字颜色 5 3 3" xfId="779"/>
    <cellStyle name="强调文字颜色 5 4" xfId="780"/>
    <cellStyle name="强调文字颜色 5 5" xfId="781"/>
    <cellStyle name="强调文字颜色 6 2" xfId="782"/>
    <cellStyle name="强调文字颜色 6 2 2" xfId="783"/>
    <cellStyle name="强调文字颜色 6 2 3" xfId="784"/>
    <cellStyle name="强调文字颜色 6 3" xfId="785"/>
    <cellStyle name="强调文字颜色 6 3 2" xfId="786"/>
    <cellStyle name="强调文字颜色 6 3 3" xfId="787"/>
    <cellStyle name="强调文字颜色 6 4" xfId="788"/>
    <cellStyle name="强调文字颜色 6 5" xfId="789"/>
    <cellStyle name="适中 2" xfId="790"/>
    <cellStyle name="适中 2 2" xfId="791"/>
    <cellStyle name="适中 2 3" xfId="792"/>
    <cellStyle name="适中 3" xfId="793"/>
    <cellStyle name="适中 3 2" xfId="794"/>
    <cellStyle name="适中 3 3" xfId="795"/>
    <cellStyle name="适中 4" xfId="796"/>
    <cellStyle name="适中 5" xfId="797"/>
    <cellStyle name="输出 2" xfId="798"/>
    <cellStyle name="输出 2 2" xfId="799"/>
    <cellStyle name="输出 2 3" xfId="800"/>
    <cellStyle name="输出 2_Xl0000464" xfId="801"/>
    <cellStyle name="输出 3" xfId="802"/>
    <cellStyle name="输出 3 2" xfId="803"/>
    <cellStyle name="输出 3 3" xfId="804"/>
    <cellStyle name="输出 3_Xl0000464" xfId="805"/>
    <cellStyle name="输出 4" xfId="806"/>
    <cellStyle name="输出 5" xfId="807"/>
    <cellStyle name="输入 2" xfId="808"/>
    <cellStyle name="输入 2 2" xfId="809"/>
    <cellStyle name="输入 2 3" xfId="810"/>
    <cellStyle name="输入 2_Xl0000464" xfId="811"/>
    <cellStyle name="输入 3" xfId="812"/>
    <cellStyle name="输入 3 2" xfId="813"/>
    <cellStyle name="输入 3 3" xfId="814"/>
    <cellStyle name="输入 3_Xl0000464" xfId="815"/>
    <cellStyle name="输入 4" xfId="816"/>
    <cellStyle name="输入 5" xfId="817"/>
    <cellStyle name="未定义" xfId="818"/>
    <cellStyle name="样式 1" xfId="819"/>
    <cellStyle name="注释 2" xfId="820"/>
    <cellStyle name="注释 2 2" xfId="821"/>
    <cellStyle name="注释 2 3" xfId="822"/>
    <cellStyle name="注释 2_Xl0000464" xfId="823"/>
    <cellStyle name="注释 3" xfId="824"/>
    <cellStyle name="注释 4" xfId="82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60;&#21047;&#29256;&#32473;&#21016;&#30707;&#20803;5.6-&#39044;&#31639;&#35843;&#25972;&#27491;&#24335;&#24120;&#21153;&#20250;/Documents%20and%20Settings/Administrator/&#26700;&#38754;/&#39044;&#31639;&#22788;/&#24635;&#39044;&#31639;&#65288;&#24066;&#21439;&#65289;/2015&#24635;&#39044;&#31639;&#65288;&#24066;&#21439;&#65289;/2015&#24635;&#39044;&#31639;3&#26376;/&#21016;&#27915;&#27719;&#24635;/&#21306;&#26412;&#324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附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0"/>
  <sheetViews>
    <sheetView topLeftCell="A4" workbookViewId="0">
      <selection activeCell="H12" sqref="H12"/>
    </sheetView>
  </sheetViews>
  <sheetFormatPr defaultColWidth="9" defaultRowHeight="14.4"/>
  <cols>
    <col min="1" max="1" width="31.6640625" customWidth="1"/>
    <col min="2" max="4" width="14.33203125" style="36" customWidth="1"/>
    <col min="5" max="5" width="23.88671875" customWidth="1"/>
    <col min="6" max="8" width="14.33203125" style="36" customWidth="1"/>
  </cols>
  <sheetData>
    <row r="1" spans="1:8">
      <c r="A1" s="23" t="s">
        <v>0</v>
      </c>
    </row>
    <row r="2" spans="1:8" ht="26.4" customHeight="1">
      <c r="A2" s="52" t="s">
        <v>1</v>
      </c>
      <c r="B2" s="52"/>
      <c r="C2" s="52"/>
      <c r="D2" s="52"/>
      <c r="E2" s="52"/>
      <c r="F2" s="52"/>
      <c r="G2" s="52"/>
      <c r="H2" s="52"/>
    </row>
    <row r="3" spans="1:8" ht="19.95" customHeight="1">
      <c r="A3" s="37"/>
      <c r="B3" s="38"/>
      <c r="C3" s="38"/>
      <c r="D3" s="38"/>
      <c r="E3" s="53" t="s">
        <v>2</v>
      </c>
      <c r="F3" s="53"/>
      <c r="G3" s="53"/>
      <c r="H3" s="53"/>
    </row>
    <row r="4" spans="1:8" s="35" customFormat="1" ht="21" customHeight="1">
      <c r="A4" s="39" t="s">
        <v>3</v>
      </c>
      <c r="B4" s="39" t="s">
        <v>119</v>
      </c>
      <c r="C4" s="39" t="s">
        <v>4</v>
      </c>
      <c r="D4" s="39" t="s">
        <v>120</v>
      </c>
      <c r="E4" s="39" t="s">
        <v>3</v>
      </c>
      <c r="F4" s="39" t="s">
        <v>119</v>
      </c>
      <c r="G4" s="39" t="s">
        <v>4</v>
      </c>
      <c r="H4" s="39" t="s">
        <v>120</v>
      </c>
    </row>
    <row r="5" spans="1:8" ht="27" customHeight="1">
      <c r="A5" s="40" t="s">
        <v>5</v>
      </c>
      <c r="B5" s="41">
        <v>12060</v>
      </c>
      <c r="C5" s="41"/>
      <c r="D5" s="41">
        <f>SUM(B5:C5)</f>
        <v>12060</v>
      </c>
      <c r="E5" s="42" t="s">
        <v>6</v>
      </c>
      <c r="F5" s="41">
        <v>240196</v>
      </c>
      <c r="G5" s="43">
        <v>90986</v>
      </c>
      <c r="H5" s="43">
        <f>F5+G5</f>
        <v>331182</v>
      </c>
    </row>
    <row r="6" spans="1:8" ht="27" customHeight="1">
      <c r="A6" s="44" t="s">
        <v>7</v>
      </c>
      <c r="B6" s="41">
        <f>SUM(B7:B9)</f>
        <v>199213</v>
      </c>
      <c r="C6" s="41">
        <f>SUM(C7:C9)</f>
        <v>109227</v>
      </c>
      <c r="D6" s="41">
        <f>SUM(D7:D9)</f>
        <v>308440</v>
      </c>
      <c r="E6" s="45" t="s">
        <v>8</v>
      </c>
      <c r="F6" s="41"/>
      <c r="G6" s="43"/>
      <c r="H6" s="43">
        <f t="shared" ref="H6:H17" si="0">F6+G6</f>
        <v>0</v>
      </c>
    </row>
    <row r="7" spans="1:8" ht="27" customHeight="1">
      <c r="A7" s="44" t="s">
        <v>9</v>
      </c>
      <c r="B7" s="41">
        <v>4713</v>
      </c>
      <c r="C7" s="41">
        <v>0</v>
      </c>
      <c r="D7" s="41">
        <f>B7+C7</f>
        <v>4713</v>
      </c>
      <c r="E7" s="45" t="s">
        <v>10</v>
      </c>
      <c r="F7" s="41"/>
      <c r="G7" s="43"/>
      <c r="H7" s="43">
        <f t="shared" si="0"/>
        <v>0</v>
      </c>
    </row>
    <row r="8" spans="1:8" ht="27" customHeight="1">
      <c r="A8" s="44" t="s">
        <v>11</v>
      </c>
      <c r="B8" s="41">
        <v>191019</v>
      </c>
      <c r="C8" s="41">
        <f>83994+95</f>
        <v>84089</v>
      </c>
      <c r="D8" s="41">
        <f t="shared" ref="D8:D17" si="1">B8+C8</f>
        <v>275108</v>
      </c>
      <c r="E8" s="45" t="s">
        <v>12</v>
      </c>
      <c r="F8" s="41"/>
      <c r="G8" s="43"/>
      <c r="H8" s="43">
        <f t="shared" si="0"/>
        <v>0</v>
      </c>
    </row>
    <row r="9" spans="1:8" ht="27" customHeight="1">
      <c r="A9" s="44" t="s">
        <v>13</v>
      </c>
      <c r="B9" s="41">
        <v>3481</v>
      </c>
      <c r="C9" s="41">
        <v>25138</v>
      </c>
      <c r="D9" s="41">
        <f t="shared" si="1"/>
        <v>28619</v>
      </c>
      <c r="E9" s="45" t="s">
        <v>14</v>
      </c>
      <c r="F9" s="43"/>
      <c r="G9" s="43"/>
      <c r="H9" s="43">
        <f t="shared" si="0"/>
        <v>0</v>
      </c>
    </row>
    <row r="10" spans="1:8" ht="27" customHeight="1">
      <c r="A10" s="44" t="s">
        <v>15</v>
      </c>
      <c r="B10" s="41"/>
      <c r="C10" s="41"/>
      <c r="D10" s="41">
        <f t="shared" si="1"/>
        <v>0</v>
      </c>
      <c r="E10" s="45" t="s">
        <v>16</v>
      </c>
      <c r="F10" s="43">
        <v>80</v>
      </c>
      <c r="G10" s="46">
        <v>40</v>
      </c>
      <c r="H10" s="43">
        <f t="shared" si="0"/>
        <v>120</v>
      </c>
    </row>
    <row r="11" spans="1:8" ht="27" customHeight="1">
      <c r="A11" s="44" t="s">
        <v>17</v>
      </c>
      <c r="B11" s="41"/>
      <c r="C11" s="41"/>
      <c r="D11" s="41">
        <f t="shared" si="1"/>
        <v>0</v>
      </c>
      <c r="E11" s="45" t="s">
        <v>18</v>
      </c>
      <c r="F11" s="43"/>
      <c r="G11" s="46">
        <v>1778</v>
      </c>
      <c r="H11" s="43">
        <f t="shared" si="0"/>
        <v>1778</v>
      </c>
    </row>
    <row r="12" spans="1:8" ht="27" customHeight="1">
      <c r="A12" s="44" t="s">
        <v>19</v>
      </c>
      <c r="B12" s="41">
        <v>17300</v>
      </c>
      <c r="C12" s="41">
        <v>15808</v>
      </c>
      <c r="D12" s="41">
        <f t="shared" si="1"/>
        <v>33108</v>
      </c>
      <c r="E12" s="45" t="s">
        <v>20</v>
      </c>
      <c r="F12" s="43">
        <v>19350</v>
      </c>
      <c r="G12" s="43"/>
      <c r="H12" s="43">
        <f t="shared" si="0"/>
        <v>19350</v>
      </c>
    </row>
    <row r="13" spans="1:8" ht="27" customHeight="1">
      <c r="A13" s="44" t="s">
        <v>21</v>
      </c>
      <c r="B13" s="41"/>
      <c r="C13" s="41">
        <v>325</v>
      </c>
      <c r="D13" s="41">
        <v>325</v>
      </c>
      <c r="E13" s="45" t="s">
        <v>22</v>
      </c>
      <c r="F13" s="43"/>
      <c r="G13" s="43"/>
      <c r="H13" s="43">
        <f t="shared" si="0"/>
        <v>0</v>
      </c>
    </row>
    <row r="14" spans="1:8" ht="27" customHeight="1">
      <c r="A14" s="44"/>
      <c r="B14" s="41"/>
      <c r="C14" s="41"/>
      <c r="D14" s="41">
        <f t="shared" si="1"/>
        <v>0</v>
      </c>
      <c r="E14" s="45" t="s">
        <v>23</v>
      </c>
      <c r="F14" s="43">
        <v>319</v>
      </c>
      <c r="G14" s="46">
        <v>-319</v>
      </c>
      <c r="H14" s="43">
        <f t="shared" si="0"/>
        <v>0</v>
      </c>
    </row>
    <row r="15" spans="1:8" ht="27" customHeight="1">
      <c r="A15" s="44" t="s">
        <v>24</v>
      </c>
      <c r="B15" s="41">
        <v>31053</v>
      </c>
      <c r="C15" s="41">
        <v>2</v>
      </c>
      <c r="D15" s="41">
        <f t="shared" si="1"/>
        <v>31055</v>
      </c>
      <c r="E15" s="45" t="s">
        <v>25</v>
      </c>
      <c r="F15" s="43"/>
      <c r="G15" s="43">
        <f>32558</f>
        <v>32558</v>
      </c>
      <c r="H15" s="43">
        <f t="shared" si="0"/>
        <v>32558</v>
      </c>
    </row>
    <row r="16" spans="1:8" ht="27" customHeight="1">
      <c r="A16" s="44" t="s">
        <v>26</v>
      </c>
      <c r="B16" s="41">
        <v>319</v>
      </c>
      <c r="C16" s="47">
        <v>-319</v>
      </c>
      <c r="D16" s="41">
        <f t="shared" si="1"/>
        <v>0</v>
      </c>
      <c r="E16" s="45" t="s">
        <v>27</v>
      </c>
      <c r="F16" s="43"/>
      <c r="G16" s="43"/>
      <c r="H16" s="43">
        <f t="shared" si="0"/>
        <v>0</v>
      </c>
    </row>
    <row r="17" spans="1:8" ht="27" customHeight="1">
      <c r="A17" s="44"/>
      <c r="B17" s="41"/>
      <c r="C17" s="41"/>
      <c r="D17" s="41">
        <f t="shared" si="1"/>
        <v>0</v>
      </c>
      <c r="E17" s="45" t="s">
        <v>28</v>
      </c>
      <c r="F17" s="43"/>
      <c r="G17" s="43">
        <v>0</v>
      </c>
      <c r="H17" s="43">
        <f t="shared" si="0"/>
        <v>0</v>
      </c>
    </row>
    <row r="18" spans="1:8" ht="27" customHeight="1">
      <c r="A18" s="48" t="s">
        <v>29</v>
      </c>
      <c r="B18" s="49">
        <f>SUM(B5+B6+B12+B15+B16)</f>
        <v>259945</v>
      </c>
      <c r="C18" s="49">
        <f>C5+C6+C12+C13+C15+C16</f>
        <v>125043</v>
      </c>
      <c r="D18" s="49">
        <f>D5+D6+D12+D13+D15+D16</f>
        <v>384988</v>
      </c>
      <c r="E18" s="50" t="s">
        <v>29</v>
      </c>
      <c r="F18" s="49">
        <f>SUM(F5,F10,F14,F12)</f>
        <v>259945</v>
      </c>
      <c r="G18" s="49">
        <f>SUM(G5:G17)</f>
        <v>125043</v>
      </c>
      <c r="H18" s="49">
        <f>SUM(H5,H10,H12,H15,H14,H11)</f>
        <v>384988</v>
      </c>
    </row>
    <row r="19" spans="1:8">
      <c r="D19" s="51"/>
      <c r="H19" s="51"/>
    </row>
    <row r="20" spans="1:8">
      <c r="H20" s="51"/>
    </row>
  </sheetData>
  <mergeCells count="2">
    <mergeCell ref="A2:H2"/>
    <mergeCell ref="E3:H3"/>
  </mergeCells>
  <phoneticPr fontId="47" type="noConversion"/>
  <printOptions horizontalCentered="1"/>
  <pageMargins left="0.21" right="0.3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opLeftCell="A7" workbookViewId="0">
      <selection activeCell="C29" sqref="C29:J29"/>
    </sheetView>
  </sheetViews>
  <sheetFormatPr defaultColWidth="9" defaultRowHeight="14.4"/>
  <cols>
    <col min="1" max="1" width="28.44140625" customWidth="1"/>
    <col min="2" max="3" width="10.77734375" customWidth="1"/>
    <col min="4" max="4" width="12.6640625" customWidth="1"/>
    <col min="5" max="5" width="11.77734375" customWidth="1"/>
    <col min="6" max="11" width="10.77734375" customWidth="1"/>
  </cols>
  <sheetData>
    <row r="1" spans="1:11">
      <c r="A1" s="23" t="s">
        <v>30</v>
      </c>
    </row>
    <row r="2" spans="1:11" ht="24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" customHeight="1">
      <c r="A3" s="24"/>
      <c r="B3" s="24"/>
      <c r="C3" s="24"/>
      <c r="D3" s="24"/>
      <c r="E3" s="24"/>
      <c r="F3" s="24"/>
      <c r="G3" s="24"/>
      <c r="H3" s="55" t="s">
        <v>2</v>
      </c>
      <c r="I3" s="55"/>
      <c r="J3" s="55"/>
      <c r="K3" s="55"/>
    </row>
    <row r="4" spans="1:11" ht="14.4" customHeight="1">
      <c r="A4" s="56" t="s">
        <v>32</v>
      </c>
      <c r="B4" s="58" t="s">
        <v>33</v>
      </c>
      <c r="C4" s="60" t="s">
        <v>34</v>
      </c>
      <c r="D4" s="60" t="s">
        <v>35</v>
      </c>
      <c r="E4" s="60" t="s">
        <v>36</v>
      </c>
      <c r="F4" s="60" t="s">
        <v>37</v>
      </c>
      <c r="G4" s="60" t="s">
        <v>38</v>
      </c>
      <c r="H4" s="60" t="s">
        <v>39</v>
      </c>
      <c r="I4" s="60" t="s">
        <v>24</v>
      </c>
      <c r="J4" s="62" t="s">
        <v>40</v>
      </c>
      <c r="K4" s="64" t="s">
        <v>41</v>
      </c>
    </row>
    <row r="5" spans="1:11" ht="28.8" customHeight="1">
      <c r="A5" s="57"/>
      <c r="B5" s="59"/>
      <c r="C5" s="61"/>
      <c r="D5" s="61"/>
      <c r="E5" s="61"/>
      <c r="F5" s="61"/>
      <c r="G5" s="61"/>
      <c r="H5" s="61"/>
      <c r="I5" s="61"/>
      <c r="J5" s="63"/>
      <c r="K5" s="65"/>
    </row>
    <row r="6" spans="1:11" ht="16.95" customHeight="1">
      <c r="A6" s="25" t="s">
        <v>42</v>
      </c>
      <c r="B6" s="26">
        <v>17176</v>
      </c>
      <c r="C6" s="26">
        <v>3</v>
      </c>
      <c r="D6" s="26"/>
      <c r="E6" s="26">
        <v>1663</v>
      </c>
      <c r="F6" s="26">
        <v>145</v>
      </c>
      <c r="G6" s="26">
        <v>230</v>
      </c>
      <c r="H6" s="26">
        <f>350-114</f>
        <v>236</v>
      </c>
      <c r="I6" s="26"/>
      <c r="J6" s="31"/>
      <c r="K6" s="31">
        <f>SUM(B6:J6)</f>
        <v>19453</v>
      </c>
    </row>
    <row r="7" spans="1:11" ht="16.95" customHeight="1">
      <c r="A7" s="25" t="s">
        <v>43</v>
      </c>
      <c r="B7" s="26">
        <v>30</v>
      </c>
      <c r="C7" s="26"/>
      <c r="D7" s="26"/>
      <c r="E7" s="26"/>
      <c r="F7" s="26"/>
      <c r="G7" s="26"/>
      <c r="H7" s="26"/>
      <c r="I7" s="26"/>
      <c r="J7" s="31"/>
      <c r="K7" s="31">
        <f t="shared" ref="K7:K29" si="0">SUM(B7:J7)</f>
        <v>30</v>
      </c>
    </row>
    <row r="8" spans="1:11" ht="16.95" customHeight="1">
      <c r="A8" s="25" t="s">
        <v>44</v>
      </c>
      <c r="B8" s="26">
        <v>6768</v>
      </c>
      <c r="C8" s="26"/>
      <c r="D8" s="26"/>
      <c r="E8" s="26">
        <v>36</v>
      </c>
      <c r="F8" s="26">
        <v>70</v>
      </c>
      <c r="G8" s="26"/>
      <c r="H8" s="26">
        <v>25</v>
      </c>
      <c r="I8" s="26"/>
      <c r="J8" s="31"/>
      <c r="K8" s="31">
        <f t="shared" si="0"/>
        <v>6899</v>
      </c>
    </row>
    <row r="9" spans="1:11" ht="16.95" customHeight="1">
      <c r="A9" s="25" t="s">
        <v>45</v>
      </c>
      <c r="B9" s="26">
        <v>37376</v>
      </c>
      <c r="C9" s="26">
        <v>10</v>
      </c>
      <c r="D9" s="26"/>
      <c r="E9" s="26">
        <f>1571-546+295</f>
        <v>1320</v>
      </c>
      <c r="F9" s="26">
        <f>8808-2000-1500</f>
        <v>5308</v>
      </c>
      <c r="G9" s="26">
        <v>494</v>
      </c>
      <c r="H9" s="26">
        <v>1323</v>
      </c>
      <c r="I9" s="26"/>
      <c r="J9" s="31"/>
      <c r="K9" s="31">
        <f t="shared" si="0"/>
        <v>45831</v>
      </c>
    </row>
    <row r="10" spans="1:11" ht="16.95" customHeight="1">
      <c r="A10" s="25" t="s">
        <v>46</v>
      </c>
      <c r="B10" s="26">
        <v>672</v>
      </c>
      <c r="C10" s="26"/>
      <c r="D10" s="26"/>
      <c r="E10" s="26">
        <v>178</v>
      </c>
      <c r="F10" s="26">
        <f>616-200+158</f>
        <v>574</v>
      </c>
      <c r="G10" s="26"/>
      <c r="H10" s="26"/>
      <c r="I10" s="26"/>
      <c r="J10" s="31"/>
      <c r="K10" s="31">
        <f t="shared" si="0"/>
        <v>1424</v>
      </c>
    </row>
    <row r="11" spans="1:11" ht="16.95" customHeight="1">
      <c r="A11" s="25" t="s">
        <v>47</v>
      </c>
      <c r="B11" s="26">
        <v>2593</v>
      </c>
      <c r="C11" s="26"/>
      <c r="D11" s="26"/>
      <c r="E11" s="26">
        <v>515</v>
      </c>
      <c r="F11" s="26">
        <f>271-46</f>
        <v>225</v>
      </c>
      <c r="G11" s="26"/>
      <c r="H11" s="26"/>
      <c r="I11" s="26"/>
      <c r="J11" s="31"/>
      <c r="K11" s="31">
        <f t="shared" si="0"/>
        <v>3333</v>
      </c>
    </row>
    <row r="12" spans="1:11" ht="16.95" customHeight="1">
      <c r="A12" s="25" t="s">
        <v>48</v>
      </c>
      <c r="B12" s="26">
        <v>49844</v>
      </c>
      <c r="C12" s="26">
        <f>1228+3-851</f>
        <v>380</v>
      </c>
      <c r="D12" s="26">
        <f>6000+2294-2000</f>
        <v>6294</v>
      </c>
      <c r="E12" s="26">
        <v>714</v>
      </c>
      <c r="F12" s="26">
        <f>4660-2000-2000+2385</f>
        <v>3045</v>
      </c>
      <c r="G12" s="26"/>
      <c r="H12" s="26">
        <v>1874</v>
      </c>
      <c r="I12" s="26"/>
      <c r="J12" s="31"/>
      <c r="K12" s="31">
        <f t="shared" si="0"/>
        <v>62151</v>
      </c>
    </row>
    <row r="13" spans="1:11" ht="16.95" customHeight="1">
      <c r="A13" s="25" t="s">
        <v>49</v>
      </c>
      <c r="B13" s="26">
        <v>13774</v>
      </c>
      <c r="C13" s="26">
        <f>108+6</f>
        <v>114</v>
      </c>
      <c r="D13" s="26"/>
      <c r="E13" s="26">
        <v>963</v>
      </c>
      <c r="F13" s="26"/>
      <c r="G13" s="26">
        <v>300</v>
      </c>
      <c r="H13" s="26">
        <v>347</v>
      </c>
      <c r="I13" s="26"/>
      <c r="J13" s="31"/>
      <c r="K13" s="31">
        <f t="shared" si="0"/>
        <v>15498</v>
      </c>
    </row>
    <row r="14" spans="1:11" ht="16.95" customHeight="1">
      <c r="A14" s="25" t="s">
        <v>50</v>
      </c>
      <c r="B14" s="26">
        <v>6900</v>
      </c>
      <c r="C14" s="26"/>
      <c r="D14" s="26"/>
      <c r="E14" s="26">
        <f>215-5</f>
        <v>210</v>
      </c>
      <c r="F14" s="26"/>
      <c r="G14" s="26">
        <f>2520+1300</f>
        <v>3820</v>
      </c>
      <c r="H14" s="26"/>
      <c r="I14" s="26"/>
      <c r="J14" s="31"/>
      <c r="K14" s="31">
        <f t="shared" si="0"/>
        <v>10930</v>
      </c>
    </row>
    <row r="15" spans="1:11" ht="16.95" customHeight="1">
      <c r="A15" s="25" t="s">
        <v>51</v>
      </c>
      <c r="B15" s="26">
        <v>24713</v>
      </c>
      <c r="C15" s="26">
        <v>3</v>
      </c>
      <c r="D15" s="26"/>
      <c r="E15" s="26">
        <f>8094-1500-5000+410</f>
        <v>2004</v>
      </c>
      <c r="F15" s="26"/>
      <c r="G15" s="26">
        <f>85+606</f>
        <v>691</v>
      </c>
      <c r="H15" s="26"/>
      <c r="I15" s="26"/>
      <c r="J15" s="31">
        <v>1000</v>
      </c>
      <c r="K15" s="31">
        <f t="shared" si="0"/>
        <v>28411</v>
      </c>
    </row>
    <row r="16" spans="1:11" ht="16.95" customHeight="1">
      <c r="A16" s="25" t="s">
        <v>52</v>
      </c>
      <c r="B16" s="26">
        <v>53085</v>
      </c>
      <c r="C16" s="26"/>
      <c r="D16" s="26"/>
      <c r="E16" s="26">
        <f>7435-424-280</f>
        <v>6731</v>
      </c>
      <c r="F16" s="26">
        <f>40538-20000-126-5585</f>
        <v>14827</v>
      </c>
      <c r="G16" s="26">
        <f>1223+3498+300+170+424+280</f>
        <v>5895</v>
      </c>
      <c r="H16" s="26">
        <f>9039</f>
        <v>9039</v>
      </c>
      <c r="I16" s="26"/>
      <c r="J16" s="31"/>
      <c r="K16" s="31">
        <f t="shared" si="0"/>
        <v>89577</v>
      </c>
    </row>
    <row r="17" spans="1:11" ht="16.95" customHeight="1">
      <c r="A17" s="25" t="s">
        <v>53</v>
      </c>
      <c r="B17" s="26">
        <v>2672</v>
      </c>
      <c r="C17" s="26"/>
      <c r="D17" s="26"/>
      <c r="E17" s="26">
        <v>581</v>
      </c>
      <c r="F17" s="26">
        <f>9445-2000+1400</f>
        <v>8845</v>
      </c>
      <c r="G17" s="26">
        <f>300+182</f>
        <v>482</v>
      </c>
      <c r="H17" s="26"/>
      <c r="I17" s="26"/>
      <c r="J17" s="31"/>
      <c r="K17" s="31">
        <f t="shared" si="0"/>
        <v>12580</v>
      </c>
    </row>
    <row r="18" spans="1:11" ht="16.95" customHeight="1">
      <c r="A18" s="27" t="s">
        <v>54</v>
      </c>
      <c r="B18" s="26">
        <v>196</v>
      </c>
      <c r="C18" s="26"/>
      <c r="D18" s="26"/>
      <c r="E18" s="26">
        <f>1157</f>
        <v>1157</v>
      </c>
      <c r="F18" s="26"/>
      <c r="G18" s="26">
        <v>160</v>
      </c>
      <c r="H18" s="26">
        <f>8+135</f>
        <v>143</v>
      </c>
      <c r="I18" s="26"/>
      <c r="J18" s="31"/>
      <c r="K18" s="31">
        <f t="shared" si="0"/>
        <v>1656</v>
      </c>
    </row>
    <row r="19" spans="1:11" ht="16.95" customHeight="1">
      <c r="A19" s="27" t="s">
        <v>55</v>
      </c>
      <c r="B19" s="26">
        <v>803</v>
      </c>
      <c r="C19" s="26"/>
      <c r="D19" s="26"/>
      <c r="E19" s="26">
        <v>130</v>
      </c>
      <c r="F19" s="26"/>
      <c r="G19" s="26"/>
      <c r="H19" s="28">
        <f>310-320</f>
        <v>-10</v>
      </c>
      <c r="I19" s="28"/>
      <c r="J19" s="31"/>
      <c r="K19" s="31">
        <f t="shared" si="0"/>
        <v>923</v>
      </c>
    </row>
    <row r="20" spans="1:11" ht="16.95" customHeight="1">
      <c r="A20" s="25" t="s">
        <v>56</v>
      </c>
      <c r="B20" s="26"/>
      <c r="C20" s="26"/>
      <c r="D20" s="26"/>
      <c r="E20" s="26"/>
      <c r="F20" s="26"/>
      <c r="G20" s="26"/>
      <c r="H20" s="26"/>
      <c r="I20" s="26"/>
      <c r="J20" s="31"/>
      <c r="K20" s="31">
        <f t="shared" si="0"/>
        <v>0</v>
      </c>
    </row>
    <row r="21" spans="1:11" ht="16.95" customHeight="1">
      <c r="A21" s="25" t="s">
        <v>57</v>
      </c>
      <c r="B21" s="26"/>
      <c r="C21" s="26"/>
      <c r="D21" s="26"/>
      <c r="E21" s="26"/>
      <c r="F21" s="26"/>
      <c r="G21" s="26"/>
      <c r="H21" s="26"/>
      <c r="I21" s="26"/>
      <c r="J21" s="31"/>
      <c r="K21" s="31">
        <f t="shared" si="0"/>
        <v>0</v>
      </c>
    </row>
    <row r="22" spans="1:11" ht="16.95" customHeight="1">
      <c r="A22" s="27" t="s">
        <v>58</v>
      </c>
      <c r="B22" s="26">
        <v>2156</v>
      </c>
      <c r="C22" s="26"/>
      <c r="D22" s="26"/>
      <c r="E22" s="26">
        <v>349</v>
      </c>
      <c r="F22" s="26">
        <f>1550-1000</f>
        <v>550</v>
      </c>
      <c r="G22" s="26">
        <f>1682+1091</f>
        <v>2773</v>
      </c>
      <c r="H22" s="26">
        <v>1055</v>
      </c>
      <c r="I22" s="26"/>
      <c r="J22" s="31"/>
      <c r="K22" s="31">
        <f t="shared" si="0"/>
        <v>6883</v>
      </c>
    </row>
    <row r="23" spans="1:11" ht="16.95" customHeight="1">
      <c r="A23" s="27" t="s">
        <v>59</v>
      </c>
      <c r="B23" s="26">
        <v>11113</v>
      </c>
      <c r="C23" s="26">
        <v>50</v>
      </c>
      <c r="D23" s="26">
        <v>534</v>
      </c>
      <c r="E23" s="26">
        <v>120</v>
      </c>
      <c r="F23" s="26">
        <v>0</v>
      </c>
      <c r="G23" s="26">
        <v>405</v>
      </c>
      <c r="H23" s="26">
        <v>670</v>
      </c>
      <c r="I23" s="26"/>
      <c r="J23" s="31"/>
      <c r="K23" s="31">
        <f t="shared" si="0"/>
        <v>12892</v>
      </c>
    </row>
    <row r="24" spans="1:11" ht="16.95" customHeight="1">
      <c r="A24" s="27" t="s">
        <v>60</v>
      </c>
      <c r="B24" s="26"/>
      <c r="C24" s="26"/>
      <c r="D24" s="26"/>
      <c r="E24" s="26">
        <v>43</v>
      </c>
      <c r="F24" s="26"/>
      <c r="G24" s="26"/>
      <c r="H24" s="26">
        <v>1</v>
      </c>
      <c r="I24" s="26"/>
      <c r="J24" s="31"/>
      <c r="K24" s="31">
        <f t="shared" si="0"/>
        <v>44</v>
      </c>
    </row>
    <row r="25" spans="1:11" ht="16.95" customHeight="1">
      <c r="A25" s="27" t="s">
        <v>61</v>
      </c>
      <c r="B25" s="26">
        <v>1317</v>
      </c>
      <c r="C25" s="26"/>
      <c r="D25" s="26"/>
      <c r="E25" s="26">
        <v>439</v>
      </c>
      <c r="F25" s="26"/>
      <c r="G25" s="26">
        <f>222+336</f>
        <v>558</v>
      </c>
      <c r="H25" s="26">
        <f>2735-242-400+250</f>
        <v>2343</v>
      </c>
      <c r="I25" s="26">
        <v>2</v>
      </c>
      <c r="J25" s="31"/>
      <c r="K25" s="31">
        <f t="shared" si="0"/>
        <v>4659</v>
      </c>
    </row>
    <row r="26" spans="1:11" ht="16.95" customHeight="1">
      <c r="A26" s="25" t="s">
        <v>62</v>
      </c>
      <c r="B26" s="26">
        <v>1000</v>
      </c>
      <c r="C26" s="26"/>
      <c r="D26" s="26"/>
      <c r="E26" s="26"/>
      <c r="F26" s="26"/>
      <c r="G26" s="26"/>
      <c r="H26" s="26"/>
      <c r="I26" s="26"/>
      <c r="J26" s="32">
        <v>-1000</v>
      </c>
      <c r="K26" s="31">
        <f t="shared" si="0"/>
        <v>0</v>
      </c>
    </row>
    <row r="27" spans="1:11" ht="16.95" customHeight="1">
      <c r="A27" s="27" t="s">
        <v>63</v>
      </c>
      <c r="B27" s="26"/>
      <c r="C27" s="26"/>
      <c r="D27" s="26"/>
      <c r="E27" s="26"/>
      <c r="F27" s="26"/>
      <c r="G27" s="26"/>
      <c r="H27" s="26"/>
      <c r="I27" s="26"/>
      <c r="J27" s="31"/>
      <c r="K27" s="31">
        <f t="shared" si="0"/>
        <v>0</v>
      </c>
    </row>
    <row r="28" spans="1:11" ht="16.95" customHeight="1">
      <c r="A28" s="27" t="s">
        <v>64</v>
      </c>
      <c r="B28" s="26">
        <v>8008</v>
      </c>
      <c r="C28" s="26"/>
      <c r="D28" s="26"/>
      <c r="E28" s="26"/>
      <c r="F28" s="26"/>
      <c r="G28" s="26"/>
      <c r="H28" s="26"/>
      <c r="I28" s="26"/>
      <c r="J28" s="31"/>
      <c r="K28" s="31">
        <f t="shared" si="0"/>
        <v>8008</v>
      </c>
    </row>
    <row r="29" spans="1:11" ht="16.95" customHeight="1">
      <c r="A29" s="29" t="s">
        <v>65</v>
      </c>
      <c r="B29" s="30">
        <f>SUM(B6:B28)</f>
        <v>240196</v>
      </c>
      <c r="C29" s="30">
        <f>SUM(C6:C28)</f>
        <v>560</v>
      </c>
      <c r="D29" s="30">
        <f t="shared" ref="D29:J29" si="1">SUM(D6:D28)</f>
        <v>6828</v>
      </c>
      <c r="E29" s="30">
        <f t="shared" si="1"/>
        <v>17153</v>
      </c>
      <c r="F29" s="30">
        <f t="shared" si="1"/>
        <v>33589</v>
      </c>
      <c r="G29" s="30">
        <f t="shared" si="1"/>
        <v>15808</v>
      </c>
      <c r="H29" s="30">
        <f t="shared" si="1"/>
        <v>17046</v>
      </c>
      <c r="I29" s="30">
        <f t="shared" si="1"/>
        <v>2</v>
      </c>
      <c r="J29" s="30">
        <f t="shared" si="1"/>
        <v>0</v>
      </c>
      <c r="K29" s="33">
        <f t="shared" si="0"/>
        <v>331182</v>
      </c>
    </row>
    <row r="31" spans="1:11">
      <c r="K31" s="34"/>
    </row>
  </sheetData>
  <mergeCells count="13">
    <mergeCell ref="A2:K2"/>
    <mergeCell ref="H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47" type="noConversion"/>
  <printOptions horizontalCentered="1"/>
  <pageMargins left="0.39370078740157499" right="0.39370078740157499" top="0.4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235"/>
  <sheetViews>
    <sheetView showGridLines="0" showZeros="0" tabSelected="1" topLeftCell="A19" zoomScaleSheetLayoutView="90" workbookViewId="0">
      <selection activeCell="F28" sqref="F28"/>
    </sheetView>
  </sheetViews>
  <sheetFormatPr defaultColWidth="9" defaultRowHeight="15.6"/>
  <cols>
    <col min="1" max="1" width="46" style="1" customWidth="1"/>
    <col min="2" max="2" width="9.21875" style="2" customWidth="1"/>
    <col min="3" max="3" width="9.33203125" style="2" customWidth="1"/>
    <col min="4" max="4" width="13" style="3" customWidth="1"/>
    <col min="5" max="5" width="35.109375" style="1" customWidth="1"/>
    <col min="6" max="6" width="11.33203125" style="2" customWidth="1"/>
    <col min="7" max="7" width="9.88671875" style="2" customWidth="1"/>
    <col min="8" max="8" width="12.109375" style="3" customWidth="1"/>
    <col min="9" max="16384" width="9" style="4"/>
  </cols>
  <sheetData>
    <row r="1" spans="1:8">
      <c r="A1" s="5" t="s">
        <v>66</v>
      </c>
    </row>
    <row r="2" spans="1:8" ht="24.75" customHeight="1">
      <c r="A2" s="66" t="s">
        <v>67</v>
      </c>
      <c r="B2" s="66"/>
      <c r="C2" s="66"/>
      <c r="D2" s="66"/>
      <c r="E2" s="66"/>
      <c r="F2" s="66"/>
      <c r="G2" s="66"/>
      <c r="H2" s="66"/>
    </row>
    <row r="3" spans="1:8" ht="16.8" customHeight="1">
      <c r="A3" s="6"/>
      <c r="B3" s="7"/>
      <c r="C3" s="7"/>
      <c r="D3" s="8"/>
      <c r="E3" s="67" t="s">
        <v>2</v>
      </c>
      <c r="F3" s="67"/>
      <c r="G3" s="67"/>
      <c r="H3" s="67"/>
    </row>
    <row r="4" spans="1:8" ht="16.95" customHeight="1">
      <c r="A4" s="68" t="s">
        <v>68</v>
      </c>
      <c r="B4" s="69"/>
      <c r="C4" s="69"/>
      <c r="D4" s="70"/>
      <c r="E4" s="68" t="s">
        <v>69</v>
      </c>
      <c r="F4" s="69"/>
      <c r="G4" s="69"/>
      <c r="H4" s="70"/>
    </row>
    <row r="5" spans="1:8" ht="16.95" customHeight="1">
      <c r="A5" s="9" t="s">
        <v>70</v>
      </c>
      <c r="B5" s="9" t="s">
        <v>119</v>
      </c>
      <c r="C5" s="9" t="s">
        <v>4</v>
      </c>
      <c r="D5" s="9" t="s">
        <v>120</v>
      </c>
      <c r="E5" s="9" t="s">
        <v>70</v>
      </c>
      <c r="F5" s="9" t="s">
        <v>119</v>
      </c>
      <c r="G5" s="9" t="s">
        <v>4</v>
      </c>
      <c r="H5" s="9" t="s">
        <v>120</v>
      </c>
    </row>
    <row r="6" spans="1:8" ht="18" customHeight="1">
      <c r="A6" s="10" t="s">
        <v>71</v>
      </c>
      <c r="B6" s="11"/>
      <c r="C6" s="11"/>
      <c r="D6" s="11">
        <f>B6+C6</f>
        <v>0</v>
      </c>
      <c r="E6" s="10" t="s">
        <v>72</v>
      </c>
      <c r="F6" s="11"/>
      <c r="G6" s="11"/>
      <c r="H6" s="11">
        <f>F6+G6</f>
        <v>0</v>
      </c>
    </row>
    <row r="7" spans="1:8" ht="18" customHeight="1">
      <c r="A7" s="10" t="s">
        <v>73</v>
      </c>
      <c r="B7" s="11"/>
      <c r="C7" s="11"/>
      <c r="D7" s="11">
        <f t="shared" ref="D7:D29" si="0">B7+C7</f>
        <v>0</v>
      </c>
      <c r="E7" s="10" t="s">
        <v>74</v>
      </c>
      <c r="F7" s="11"/>
      <c r="G7" s="11"/>
      <c r="H7" s="11">
        <f t="shared" ref="H7:H19" si="1">F7+G7</f>
        <v>0</v>
      </c>
    </row>
    <row r="8" spans="1:8" ht="18" customHeight="1">
      <c r="A8" s="10" t="s">
        <v>75</v>
      </c>
      <c r="B8" s="11"/>
      <c r="C8" s="11"/>
      <c r="D8" s="11">
        <f t="shared" si="0"/>
        <v>0</v>
      </c>
      <c r="E8" s="10" t="s">
        <v>76</v>
      </c>
      <c r="F8" s="11"/>
      <c r="G8" s="11">
        <v>726</v>
      </c>
      <c r="H8" s="11">
        <f t="shared" si="1"/>
        <v>726</v>
      </c>
    </row>
    <row r="9" spans="1:8" ht="18" customHeight="1">
      <c r="A9" s="12" t="s">
        <v>77</v>
      </c>
      <c r="B9" s="11"/>
      <c r="C9" s="11"/>
      <c r="D9" s="11">
        <f t="shared" si="0"/>
        <v>0</v>
      </c>
      <c r="E9" s="10" t="s">
        <v>78</v>
      </c>
      <c r="F9" s="11">
        <f>2685</f>
        <v>2685</v>
      </c>
      <c r="G9" s="11">
        <f>29246-29600-10</f>
        <v>-364</v>
      </c>
      <c r="H9" s="11">
        <f t="shared" si="1"/>
        <v>2321</v>
      </c>
    </row>
    <row r="10" spans="1:8" ht="18" customHeight="1">
      <c r="A10" s="10" t="s">
        <v>79</v>
      </c>
      <c r="B10" s="11"/>
      <c r="C10" s="11"/>
      <c r="D10" s="11">
        <f t="shared" si="0"/>
        <v>0</v>
      </c>
      <c r="E10" s="10" t="s">
        <v>80</v>
      </c>
      <c r="F10" s="11"/>
      <c r="G10" s="11"/>
      <c r="H10" s="11">
        <f t="shared" si="1"/>
        <v>0</v>
      </c>
    </row>
    <row r="11" spans="1:8" ht="18" customHeight="1">
      <c r="A11" s="10" t="s">
        <v>81</v>
      </c>
      <c r="B11" s="11"/>
      <c r="C11" s="11"/>
      <c r="D11" s="11">
        <f t="shared" si="0"/>
        <v>0</v>
      </c>
      <c r="E11" s="13" t="s">
        <v>82</v>
      </c>
      <c r="F11" s="11"/>
      <c r="G11" s="11"/>
      <c r="H11" s="11">
        <f t="shared" si="1"/>
        <v>0</v>
      </c>
    </row>
    <row r="12" spans="1:8" ht="27.6" customHeight="1">
      <c r="A12" s="10" t="s">
        <v>83</v>
      </c>
      <c r="B12" s="11"/>
      <c r="C12" s="11"/>
      <c r="D12" s="11">
        <f t="shared" si="0"/>
        <v>0</v>
      </c>
      <c r="E12" s="14" t="s">
        <v>84</v>
      </c>
      <c r="F12" s="11"/>
      <c r="G12" s="11"/>
      <c r="H12" s="11">
        <f t="shared" si="1"/>
        <v>0</v>
      </c>
    </row>
    <row r="13" spans="1:8" ht="18" customHeight="1">
      <c r="A13" s="10" t="s">
        <v>85</v>
      </c>
      <c r="B13" s="11"/>
      <c r="C13" s="11"/>
      <c r="D13" s="11">
        <f t="shared" si="0"/>
        <v>0</v>
      </c>
      <c r="E13" s="14" t="s">
        <v>121</v>
      </c>
      <c r="F13" s="11"/>
      <c r="G13" s="11"/>
      <c r="H13" s="11">
        <f t="shared" si="1"/>
        <v>0</v>
      </c>
    </row>
    <row r="14" spans="1:8" ht="18" customHeight="1">
      <c r="A14" s="10" t="s">
        <v>86</v>
      </c>
      <c r="B14" s="11">
        <v>6000</v>
      </c>
      <c r="C14" s="11">
        <v>-5410</v>
      </c>
      <c r="D14" s="11">
        <f t="shared" si="0"/>
        <v>590</v>
      </c>
      <c r="E14" s="13" t="s">
        <v>80</v>
      </c>
      <c r="F14" s="11"/>
      <c r="G14" s="11">
        <v>16</v>
      </c>
      <c r="H14" s="11">
        <f t="shared" si="1"/>
        <v>16</v>
      </c>
    </row>
    <row r="15" spans="1:8" ht="18" customHeight="1">
      <c r="A15" s="10" t="s">
        <v>87</v>
      </c>
      <c r="B15" s="11"/>
      <c r="C15" s="11"/>
      <c r="D15" s="11">
        <f t="shared" si="0"/>
        <v>0</v>
      </c>
      <c r="E15" s="13" t="s">
        <v>88</v>
      </c>
      <c r="F15" s="11"/>
      <c r="G15" s="11">
        <v>128</v>
      </c>
      <c r="H15" s="11">
        <f t="shared" si="1"/>
        <v>128</v>
      </c>
    </row>
    <row r="16" spans="1:8" ht="18" customHeight="1">
      <c r="A16" s="10" t="s">
        <v>89</v>
      </c>
      <c r="B16" s="11"/>
      <c r="C16" s="11"/>
      <c r="D16" s="11">
        <f t="shared" si="0"/>
        <v>0</v>
      </c>
      <c r="E16" s="13" t="s">
        <v>90</v>
      </c>
      <c r="F16" s="11">
        <v>2239</v>
      </c>
      <c r="G16" s="11">
        <v>-300</v>
      </c>
      <c r="H16" s="11">
        <f t="shared" si="1"/>
        <v>1939</v>
      </c>
    </row>
    <row r="17" spans="1:9" ht="18" customHeight="1">
      <c r="A17" s="10" t="s">
        <v>91</v>
      </c>
      <c r="B17" s="11"/>
      <c r="C17" s="11"/>
      <c r="D17" s="11">
        <f t="shared" si="0"/>
        <v>0</v>
      </c>
      <c r="E17" s="13" t="s">
        <v>92</v>
      </c>
      <c r="F17" s="11">
        <v>1797</v>
      </c>
      <c r="G17" s="11"/>
      <c r="H17" s="11">
        <f t="shared" si="1"/>
        <v>1797</v>
      </c>
    </row>
    <row r="18" spans="1:9" ht="18" customHeight="1">
      <c r="A18" s="10" t="s">
        <v>93</v>
      </c>
      <c r="B18" s="11"/>
      <c r="C18" s="11"/>
      <c r="D18" s="11">
        <f t="shared" si="0"/>
        <v>0</v>
      </c>
      <c r="E18" s="13" t="s">
        <v>94</v>
      </c>
      <c r="F18" s="11"/>
      <c r="G18" s="11"/>
      <c r="H18" s="11">
        <f t="shared" si="1"/>
        <v>0</v>
      </c>
    </row>
    <row r="19" spans="1:9" ht="18" customHeight="1">
      <c r="A19" s="10" t="s">
        <v>95</v>
      </c>
      <c r="B19" s="11">
        <v>1000</v>
      </c>
      <c r="C19" s="11">
        <f>-879</f>
        <v>-879</v>
      </c>
      <c r="D19" s="11">
        <f t="shared" si="0"/>
        <v>121</v>
      </c>
      <c r="E19" s="13" t="s">
        <v>96</v>
      </c>
      <c r="F19" s="11"/>
      <c r="G19" s="11"/>
      <c r="H19" s="11">
        <f t="shared" si="1"/>
        <v>0</v>
      </c>
    </row>
    <row r="20" spans="1:9" ht="18" customHeight="1">
      <c r="A20" s="15" t="s">
        <v>97</v>
      </c>
      <c r="B20" s="11">
        <f>SUM(B6:B19)</f>
        <v>7000</v>
      </c>
      <c r="C20" s="11">
        <f t="shared" ref="C20:D20" si="2">SUM(C6:C19)</f>
        <v>-6289</v>
      </c>
      <c r="D20" s="11">
        <f t="shared" si="2"/>
        <v>711</v>
      </c>
      <c r="E20" s="15" t="s">
        <v>98</v>
      </c>
      <c r="F20" s="11">
        <f>SUM(F6:F19)</f>
        <v>6721</v>
      </c>
      <c r="G20" s="11">
        <f t="shared" ref="G20:H20" si="3">SUM(G6:G19)</f>
        <v>206</v>
      </c>
      <c r="H20" s="11">
        <f t="shared" si="3"/>
        <v>6927</v>
      </c>
    </row>
    <row r="21" spans="1:9" ht="18" customHeight="1">
      <c r="A21" s="16" t="s">
        <v>99</v>
      </c>
      <c r="B21" s="11">
        <f>SUM(B22,B25,B26,B28,B29)</f>
        <v>15333</v>
      </c>
      <c r="C21" s="11">
        <f>C22+C25+C26+C28+C29</f>
        <v>44045</v>
      </c>
      <c r="D21" s="11">
        <f>B21+C21</f>
        <v>59378</v>
      </c>
      <c r="E21" s="16" t="s">
        <v>100</v>
      </c>
      <c r="F21" s="11">
        <f>F22+F25+F26+F27+F28+F29</f>
        <v>15612</v>
      </c>
      <c r="G21" s="11">
        <f t="shared" ref="G21:H21" si="4">G22+G25+G26+G27+G28+G29</f>
        <v>37550</v>
      </c>
      <c r="H21" s="11">
        <f t="shared" si="4"/>
        <v>53162</v>
      </c>
    </row>
    <row r="22" spans="1:9" ht="18" customHeight="1">
      <c r="A22" s="17" t="s">
        <v>101</v>
      </c>
      <c r="B22" s="11">
        <v>1149</v>
      </c>
      <c r="C22" s="11">
        <f>11067-100</f>
        <v>10967</v>
      </c>
      <c r="D22" s="11">
        <f t="shared" si="0"/>
        <v>12116</v>
      </c>
      <c r="E22" s="17" t="s">
        <v>102</v>
      </c>
      <c r="F22" s="11"/>
      <c r="G22" s="11">
        <v>0</v>
      </c>
      <c r="H22" s="11">
        <f>F22+G22</f>
        <v>0</v>
      </c>
    </row>
    <row r="23" spans="1:9" ht="21" customHeight="1">
      <c r="A23" s="17" t="s">
        <v>103</v>
      </c>
      <c r="B23" s="11"/>
      <c r="C23" s="11">
        <v>10742</v>
      </c>
      <c r="D23" s="11">
        <f t="shared" si="0"/>
        <v>10742</v>
      </c>
      <c r="E23" s="17" t="s">
        <v>104</v>
      </c>
      <c r="F23" s="11"/>
      <c r="G23" s="11"/>
      <c r="H23" s="11">
        <f t="shared" ref="H23:H29" si="5">F23+G23</f>
        <v>0</v>
      </c>
    </row>
    <row r="24" spans="1:9" ht="18" customHeight="1">
      <c r="A24" s="17" t="s">
        <v>105</v>
      </c>
      <c r="B24" s="11"/>
      <c r="C24" s="11"/>
      <c r="D24" s="11">
        <f t="shared" si="0"/>
        <v>0</v>
      </c>
      <c r="E24" s="17" t="s">
        <v>106</v>
      </c>
      <c r="F24" s="11"/>
      <c r="G24" s="11"/>
      <c r="H24" s="11">
        <f t="shared" si="5"/>
        <v>0</v>
      </c>
    </row>
    <row r="25" spans="1:9" ht="18" customHeight="1">
      <c r="A25" s="17" t="s">
        <v>107</v>
      </c>
      <c r="B25" s="11">
        <v>2184</v>
      </c>
      <c r="C25" s="11"/>
      <c r="D25" s="11">
        <f t="shared" si="0"/>
        <v>2184</v>
      </c>
      <c r="E25" s="17" t="s">
        <v>108</v>
      </c>
      <c r="F25" s="18"/>
      <c r="G25" s="18"/>
      <c r="H25" s="11">
        <f t="shared" si="5"/>
        <v>0</v>
      </c>
    </row>
    <row r="26" spans="1:9" ht="18" customHeight="1">
      <c r="A26" s="17" t="s">
        <v>109</v>
      </c>
      <c r="B26" s="11"/>
      <c r="C26" s="11">
        <v>1778</v>
      </c>
      <c r="D26" s="11">
        <f t="shared" si="0"/>
        <v>1778</v>
      </c>
      <c r="E26" s="17" t="s">
        <v>110</v>
      </c>
      <c r="F26" s="11"/>
      <c r="G26" s="11"/>
      <c r="H26" s="11">
        <f t="shared" si="5"/>
        <v>0</v>
      </c>
    </row>
    <row r="27" spans="1:9" ht="18" customHeight="1">
      <c r="A27" s="17" t="s">
        <v>111</v>
      </c>
      <c r="B27" s="11"/>
      <c r="C27" s="11">
        <v>1778</v>
      </c>
      <c r="D27" s="11">
        <f t="shared" si="0"/>
        <v>1778</v>
      </c>
      <c r="E27" s="17" t="s">
        <v>112</v>
      </c>
      <c r="F27" s="11"/>
      <c r="G27" s="11">
        <v>7950</v>
      </c>
      <c r="H27" s="11">
        <f t="shared" si="5"/>
        <v>7950</v>
      </c>
    </row>
    <row r="28" spans="1:9" ht="18" customHeight="1">
      <c r="A28" s="19" t="s">
        <v>113</v>
      </c>
      <c r="B28" s="11"/>
      <c r="C28" s="11"/>
      <c r="D28" s="11">
        <f t="shared" si="0"/>
        <v>0</v>
      </c>
      <c r="E28" s="19" t="s">
        <v>114</v>
      </c>
      <c r="F28" s="11">
        <v>15612</v>
      </c>
      <c r="G28" s="11">
        <v>29600</v>
      </c>
      <c r="H28" s="11">
        <f t="shared" si="5"/>
        <v>45212</v>
      </c>
      <c r="I28" s="22"/>
    </row>
    <row r="29" spans="1:9" ht="18" customHeight="1">
      <c r="A29" s="19" t="s">
        <v>115</v>
      </c>
      <c r="B29" s="11">
        <v>12000</v>
      </c>
      <c r="C29" s="11">
        <v>31300</v>
      </c>
      <c r="D29" s="11">
        <f t="shared" si="0"/>
        <v>43300</v>
      </c>
      <c r="E29" s="19" t="s">
        <v>116</v>
      </c>
      <c r="F29" s="11"/>
      <c r="G29" s="11"/>
      <c r="H29" s="11">
        <f t="shared" si="5"/>
        <v>0</v>
      </c>
    </row>
    <row r="30" spans="1:9" ht="18" customHeight="1">
      <c r="A30" s="15" t="s">
        <v>117</v>
      </c>
      <c r="B30" s="20">
        <f>SUM(B20,B21)</f>
        <v>22333</v>
      </c>
      <c r="C30" s="20">
        <f>SUM(C20,C21)</f>
        <v>37756</v>
      </c>
      <c r="D30" s="20">
        <f>SUM(D20,D21)</f>
        <v>60089</v>
      </c>
      <c r="E30" s="15" t="s">
        <v>118</v>
      </c>
      <c r="F30" s="20">
        <f>F20+F21</f>
        <v>22333</v>
      </c>
      <c r="G30" s="20">
        <f>G20+G21</f>
        <v>37756</v>
      </c>
      <c r="H30" s="20">
        <f>H20+H21</f>
        <v>60089</v>
      </c>
    </row>
    <row r="31" spans="1:9" ht="20.100000000000001" customHeight="1"/>
    <row r="32" spans="1:9" ht="20.100000000000001" customHeight="1">
      <c r="F32" s="21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15.75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</sheetData>
  <mergeCells count="4">
    <mergeCell ref="A2:H2"/>
    <mergeCell ref="E3:H3"/>
    <mergeCell ref="A4:D4"/>
    <mergeCell ref="E4:H4"/>
  </mergeCells>
  <phoneticPr fontId="47" type="noConversion"/>
  <printOptions horizontalCentered="1"/>
  <pageMargins left="0.17" right="0.2" top="0.35416666666666702" bottom="0.23611111111111099" header="0.511811023622047" footer="0.2755905511811019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'3'!Print_Area</vt:lpstr>
      <vt:lpstr>'3'!Print_Titles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2025-03-02T12:35:05Z</cp:lastPrinted>
  <dcterms:created xsi:type="dcterms:W3CDTF">2006-09-13T11:21:00Z</dcterms:created>
  <dcterms:modified xsi:type="dcterms:W3CDTF">2025-03-02T12:35:08Z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77833879E9304DF2BAB84E50F21C59EE_13</vt:lpwstr>
  </property>
  <property fmtid="{D5CDD505-2E9C-101B-9397-08002B2CF9AE}" pid="3" name="KSOProductBuildVer">
    <vt:lpwstr>2052-12.1.0.19302</vt:lpwstr>
  </property>
</Properties>
</file>