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9年三公经费 (定) " sheetId="1" r:id="rId1"/>
  </sheets>
  <externalReferences>
    <externalReference r:id="rId4"/>
    <externalReference r:id="rId5"/>
  </externalReferences>
  <definedNames>
    <definedName name="_xlnm.Print_Titles" localSheetId="0">'2019年三公经费 (定) '!$1:$3</definedName>
    <definedName name="地区名称">'[2]封面'!$B$2:$B$5</definedName>
    <definedName name="_xlnm._FilterDatabase" localSheetId="0" hidden="1">'2019年三公经费 (定) '!$A$3:$D$103</definedName>
  </definedNames>
  <calcPr fullCalcOnLoad="1"/>
</workbook>
</file>

<file path=xl/sharedStrings.xml><?xml version="1.0" encoding="utf-8"?>
<sst xmlns="http://schemas.openxmlformats.org/spreadsheetml/2006/main" count="109" uniqueCount="109">
  <si>
    <r>
      <t>隆德县201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年行政事业单位“三公经费”支出控制上限指标</t>
    </r>
  </si>
  <si>
    <t>单位名称</t>
  </si>
  <si>
    <t>会议费</t>
  </si>
  <si>
    <t>公务接待费</t>
  </si>
  <si>
    <t>公务用车
运行维护费</t>
  </si>
  <si>
    <t>公务用车购置费</t>
  </si>
  <si>
    <t>出国（境）经费</t>
  </si>
  <si>
    <t>小计</t>
  </si>
  <si>
    <t>备注</t>
  </si>
  <si>
    <t>县委办</t>
  </si>
  <si>
    <t>组织部</t>
  </si>
  <si>
    <t>宣传部</t>
  </si>
  <si>
    <t>统战部</t>
  </si>
  <si>
    <t>伊协</t>
  </si>
  <si>
    <t>政法委</t>
  </si>
  <si>
    <t>工商联</t>
  </si>
  <si>
    <t>妇联</t>
  </si>
  <si>
    <t>团委</t>
  </si>
  <si>
    <t>文联</t>
  </si>
  <si>
    <t>人大办</t>
  </si>
  <si>
    <t>政府办</t>
  </si>
  <si>
    <t>政务服务中心</t>
  </si>
  <si>
    <t>编办</t>
  </si>
  <si>
    <t>残联</t>
  </si>
  <si>
    <t>宗教局</t>
  </si>
  <si>
    <t>政协办</t>
  </si>
  <si>
    <t>纪委办</t>
  </si>
  <si>
    <t>六盘山工业园区管委会</t>
  </si>
  <si>
    <t>发展和改革局</t>
  </si>
  <si>
    <t>安检局</t>
  </si>
  <si>
    <t>统计局</t>
  </si>
  <si>
    <t>财政局</t>
  </si>
  <si>
    <t>农业综合开发办</t>
  </si>
  <si>
    <t>审计局</t>
  </si>
  <si>
    <t>住房和城乡建设局</t>
  </si>
  <si>
    <t>环保局</t>
  </si>
  <si>
    <t>交通运输局</t>
  </si>
  <si>
    <t>国土资源局</t>
  </si>
  <si>
    <t>民政局</t>
  </si>
  <si>
    <t>档案局</t>
  </si>
  <si>
    <t>老干部局</t>
  </si>
  <si>
    <t>人力资源和社会保障局</t>
  </si>
  <si>
    <t>文化旅游广电局</t>
  </si>
  <si>
    <t>总工会</t>
  </si>
  <si>
    <t>商务和经济技术合作局</t>
  </si>
  <si>
    <t>扶贫办</t>
  </si>
  <si>
    <t>党校</t>
  </si>
  <si>
    <t>公安局</t>
  </si>
  <si>
    <t>司法局</t>
  </si>
  <si>
    <t>农牧局</t>
  </si>
  <si>
    <t>科协</t>
  </si>
  <si>
    <t>农经站</t>
  </si>
  <si>
    <t>农业机械化推广服务中心</t>
  </si>
  <si>
    <t>畜牧技术推广服务中心</t>
  </si>
  <si>
    <t>种子管理站</t>
  </si>
  <si>
    <t>动物疾病预防控制中心</t>
  </si>
  <si>
    <t>动物卫生监督所</t>
  </si>
  <si>
    <t>农业技术推广服务中心</t>
  </si>
  <si>
    <t>能源站</t>
  </si>
  <si>
    <t>水务局</t>
  </si>
  <si>
    <t>林业局</t>
  </si>
  <si>
    <t>社保局</t>
  </si>
  <si>
    <t>劳动就业局</t>
  </si>
  <si>
    <t>人武部</t>
  </si>
  <si>
    <t>卫生和计划生育局</t>
  </si>
  <si>
    <t>市场监督管理局</t>
  </si>
  <si>
    <t>卫生监督所</t>
  </si>
  <si>
    <t>疾病预防控制中心</t>
  </si>
  <si>
    <t>妇幼保健所</t>
  </si>
  <si>
    <t>人民医院</t>
  </si>
  <si>
    <t>中医院</t>
  </si>
  <si>
    <t>沙塘中心卫生院</t>
  </si>
  <si>
    <t>好水乡卫生院</t>
  </si>
  <si>
    <t>奠安乡卫生院</t>
  </si>
  <si>
    <t>山河乡卫生院</t>
  </si>
  <si>
    <t>温堡乡桃山中心卫生院</t>
  </si>
  <si>
    <t>张程乡卫生院</t>
  </si>
  <si>
    <t>城关镇丰台卫生院</t>
  </si>
  <si>
    <t>杨河乡卫生院</t>
  </si>
  <si>
    <t>凤岭乡卫生院</t>
  </si>
  <si>
    <t>神林乡卫生院</t>
  </si>
  <si>
    <t>联财镇卫生院</t>
  </si>
  <si>
    <t>观堡卫生院</t>
  </si>
  <si>
    <t>陈靳乡卫生院</t>
  </si>
  <si>
    <t>教育体育局</t>
  </si>
  <si>
    <t>隆德县中学</t>
  </si>
  <si>
    <t>高级中学</t>
  </si>
  <si>
    <t>第二中学</t>
  </si>
  <si>
    <t>幼儿园</t>
  </si>
  <si>
    <t>第四中学</t>
  </si>
  <si>
    <t>职业中学</t>
  </si>
  <si>
    <t>城关一小</t>
  </si>
  <si>
    <t>城关二小</t>
  </si>
  <si>
    <t>城关三小</t>
  </si>
  <si>
    <t>沙塘镇</t>
  </si>
  <si>
    <t>杨河乡</t>
  </si>
  <si>
    <t>城市公共服务中心</t>
  </si>
  <si>
    <t>张程乡</t>
  </si>
  <si>
    <t>陈靳乡</t>
  </si>
  <si>
    <t>山河乡</t>
  </si>
  <si>
    <t>好水乡</t>
  </si>
  <si>
    <t>城关镇</t>
  </si>
  <si>
    <t>奠安乡</t>
  </si>
  <si>
    <t>神林乡</t>
  </si>
  <si>
    <t>观庄乡</t>
  </si>
  <si>
    <t>凤岭乡</t>
  </si>
  <si>
    <t>联财镇</t>
  </si>
  <si>
    <t>温堡乡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</si>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</sst>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41" fontId="8" fillId="0" borderId="0" applyFont="0" applyFill="0" applyBorder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0" borderId="0">
      <alignment/>
      <protection/>
    </xf>
    <xf numFmtId="0" fontId="33" fillId="24" borderId="0" applyNumberFormat="0" applyBorder="0" applyAlignment="0" applyProtection="0"/>
    <xf numFmtId="37" fontId="2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7" fillId="3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3" fillId="34" borderId="0" applyNumberFormat="0" applyBorder="0" applyAlignment="0" applyProtection="0"/>
    <xf numFmtId="0" fontId="26" fillId="0" borderId="0">
      <alignment/>
      <protection/>
    </xf>
    <xf numFmtId="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64" applyFill="1">
      <alignment/>
      <protection/>
    </xf>
    <xf numFmtId="0" fontId="2" fillId="0" borderId="0" xfId="64" applyFont="1">
      <alignment/>
      <protection/>
    </xf>
    <xf numFmtId="179" fontId="0" fillId="0" borderId="0" xfId="64" applyNumberFormat="1">
      <alignment/>
      <protection/>
    </xf>
    <xf numFmtId="0" fontId="0" fillId="0" borderId="0" xfId="64">
      <alignment/>
      <protection/>
    </xf>
    <xf numFmtId="0" fontId="3" fillId="0" borderId="0" xfId="64" applyFont="1" applyFill="1" applyAlignment="1">
      <alignment horizontal="center"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4" fillId="0" borderId="11" xfId="64" applyFont="1" applyFill="1" applyBorder="1" applyAlignment="1">
      <alignment horizontal="center" vertical="center" wrapText="1" shrinkToFit="1"/>
      <protection/>
    </xf>
    <xf numFmtId="0" fontId="4" fillId="0" borderId="12" xfId="64" applyFont="1" applyFill="1" applyBorder="1" applyAlignment="1">
      <alignment horizontal="center" vertical="center" wrapText="1" shrinkToFit="1"/>
      <protection/>
    </xf>
    <xf numFmtId="0" fontId="4" fillId="0" borderId="13" xfId="64" applyFont="1" applyFill="1" applyBorder="1" applyAlignment="1">
      <alignment horizontal="center" vertical="center" wrapText="1" shrinkToFit="1"/>
      <protection/>
    </xf>
    <xf numFmtId="0" fontId="4" fillId="0" borderId="14" xfId="64" applyFont="1" applyFill="1" applyBorder="1" applyAlignment="1">
      <alignment horizontal="center" vertical="center" wrapText="1" shrinkToFit="1"/>
      <protection/>
    </xf>
    <xf numFmtId="0" fontId="4" fillId="0" borderId="15" xfId="64" applyFont="1" applyFill="1" applyBorder="1" applyAlignment="1">
      <alignment horizontal="center" vertical="center" wrapText="1" shrinkToFit="1"/>
      <protection/>
    </xf>
    <xf numFmtId="179" fontId="4" fillId="0" borderId="15" xfId="64" applyNumberFormat="1" applyFont="1" applyFill="1" applyBorder="1" applyAlignment="1">
      <alignment horizontal="center" vertical="center" wrapText="1" shrinkToFit="1"/>
      <protection/>
    </xf>
    <xf numFmtId="0" fontId="5" fillId="35" borderId="16" xfId="64" applyFont="1" applyFill="1" applyBorder="1" applyAlignment="1">
      <alignment horizontal="left" vertical="center" shrinkToFit="1"/>
      <protection/>
    </xf>
    <xf numFmtId="4" fontId="5" fillId="0" borderId="17" xfId="64" applyNumberFormat="1" applyFont="1" applyFill="1" applyBorder="1" applyAlignment="1">
      <alignment horizontal="right" vertical="center" shrinkToFit="1"/>
      <protection/>
    </xf>
    <xf numFmtId="4" fontId="5" fillId="0" borderId="18" xfId="64" applyNumberFormat="1" applyFont="1" applyFill="1" applyBorder="1" applyAlignment="1">
      <alignment horizontal="right" vertical="center" shrinkToFit="1"/>
      <protection/>
    </xf>
    <xf numFmtId="4" fontId="5" fillId="0" borderId="19" xfId="64" applyNumberFormat="1" applyFont="1" applyFill="1" applyBorder="1" applyAlignment="1">
      <alignment horizontal="right" vertical="center" shrinkToFit="1"/>
      <protection/>
    </xf>
    <xf numFmtId="4" fontId="5" fillId="0" borderId="14" xfId="64" applyNumberFormat="1" applyFont="1" applyFill="1" applyBorder="1" applyAlignment="1">
      <alignment horizontal="right" vertical="center" shrinkToFit="1"/>
      <protection/>
    </xf>
    <xf numFmtId="179" fontId="5" fillId="0" borderId="20" xfId="64" applyNumberFormat="1" applyFont="1" applyBorder="1">
      <alignment/>
      <protection/>
    </xf>
    <xf numFmtId="0" fontId="5" fillId="0" borderId="15" xfId="64" applyFont="1" applyBorder="1" applyAlignment="1">
      <alignment wrapText="1"/>
      <protection/>
    </xf>
    <xf numFmtId="0" fontId="5" fillId="0" borderId="16" xfId="64" applyFont="1" applyFill="1" applyBorder="1" applyAlignment="1">
      <alignment horizontal="left" vertical="center" shrinkToFit="1"/>
      <protection/>
    </xf>
    <xf numFmtId="179" fontId="5" fillId="0" borderId="20" xfId="64" applyNumberFormat="1" applyFont="1" applyFill="1" applyBorder="1">
      <alignment/>
      <protection/>
    </xf>
    <xf numFmtId="0" fontId="5" fillId="0" borderId="15" xfId="64" applyFont="1" applyFill="1" applyBorder="1" applyAlignment="1">
      <alignment wrapText="1"/>
      <protection/>
    </xf>
    <xf numFmtId="0" fontId="0" fillId="0" borderId="15" xfId="64" applyBorder="1">
      <alignment/>
      <protection/>
    </xf>
    <xf numFmtId="0" fontId="0" fillId="0" borderId="15" xfId="64" applyFill="1" applyBorder="1">
      <alignment/>
      <protection/>
    </xf>
    <xf numFmtId="4" fontId="5" fillId="0" borderId="21" xfId="64" applyNumberFormat="1" applyFont="1" applyFill="1" applyBorder="1" applyAlignment="1">
      <alignment horizontal="right" vertical="center" shrinkToFit="1"/>
      <protection/>
    </xf>
    <xf numFmtId="4" fontId="5" fillId="0" borderId="22" xfId="64" applyNumberFormat="1" applyFont="1" applyFill="1" applyBorder="1" applyAlignment="1">
      <alignment horizontal="right" vertical="center" shrinkToFit="1"/>
      <protection/>
    </xf>
    <xf numFmtId="0" fontId="5" fillId="0" borderId="15" xfId="64" applyFont="1" applyBorder="1">
      <alignment/>
      <protection/>
    </xf>
    <xf numFmtId="4" fontId="5" fillId="35" borderId="17" xfId="64" applyNumberFormat="1" applyFont="1" applyFill="1" applyBorder="1" applyAlignment="1">
      <alignment horizontal="right" vertical="center" shrinkToFit="1"/>
      <protection/>
    </xf>
    <xf numFmtId="4" fontId="5" fillId="35" borderId="18" xfId="64" applyNumberFormat="1" applyFont="1" applyFill="1" applyBorder="1" applyAlignment="1">
      <alignment horizontal="right" vertical="center" shrinkToFit="1"/>
      <protection/>
    </xf>
    <xf numFmtId="4" fontId="5" fillId="35" borderId="19" xfId="64" applyNumberFormat="1" applyFont="1" applyFill="1" applyBorder="1" applyAlignment="1">
      <alignment horizontal="right" vertical="center" shrinkToFit="1"/>
      <protection/>
    </xf>
    <xf numFmtId="4" fontId="5" fillId="35" borderId="14" xfId="64" applyNumberFormat="1" applyFont="1" applyFill="1" applyBorder="1" applyAlignment="1">
      <alignment horizontal="right" vertical="center" shrinkToFit="1"/>
      <protection/>
    </xf>
    <xf numFmtId="179" fontId="5" fillId="35" borderId="20" xfId="64" applyNumberFormat="1" applyFont="1" applyFill="1" applyBorder="1">
      <alignment/>
      <protection/>
    </xf>
    <xf numFmtId="0" fontId="0" fillId="35" borderId="15" xfId="64" applyFill="1" applyBorder="1">
      <alignment/>
      <protection/>
    </xf>
    <xf numFmtId="4" fontId="5" fillId="0" borderId="23" xfId="64" applyNumberFormat="1" applyFont="1" applyFill="1" applyBorder="1" applyAlignment="1">
      <alignment horizontal="right" vertical="center" shrinkToFit="1"/>
      <protection/>
    </xf>
    <xf numFmtId="4" fontId="5" fillId="0" borderId="15" xfId="64" applyNumberFormat="1" applyFont="1" applyFill="1" applyBorder="1" applyAlignment="1">
      <alignment horizontal="right" vertical="center" shrinkToFit="1"/>
      <protection/>
    </xf>
    <xf numFmtId="0" fontId="2" fillId="0" borderId="24" xfId="64" applyFont="1" applyFill="1" applyBorder="1">
      <alignment/>
      <protection/>
    </xf>
    <xf numFmtId="179" fontId="5" fillId="0" borderId="25" xfId="64" applyNumberFormat="1" applyFont="1" applyFill="1" applyBorder="1" applyAlignment="1">
      <alignment horizontal="center"/>
      <protection/>
    </xf>
    <xf numFmtId="0" fontId="2" fillId="0" borderId="15" xfId="64" applyFont="1" applyBorder="1">
      <alignment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no dec" xfId="59"/>
    <cellStyle name="20% - 强调文字颜色 4" xfId="60"/>
    <cellStyle name="40% - 强调文字颜色 4" xfId="61"/>
    <cellStyle name="强调文字颜色 5" xfId="62"/>
    <cellStyle name="常规 2 2" xfId="63"/>
    <cellStyle name="常规_三公经费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_ET_STYLE_NoName_00__2014年决算和2015年预算收支汇总表（全市）" xfId="71"/>
    <cellStyle name="常规 4" xfId="72"/>
    <cellStyle name="Normal_APR" xfId="73"/>
    <cellStyle name="差_隆德县2014年决算和2015年预算收支汇总表" xfId="74"/>
    <cellStyle name="常规 2" xfId="75"/>
    <cellStyle name="常规 3" xfId="76"/>
    <cellStyle name="好_隆德县2014年决算和2015年预算收支汇总表" xfId="77"/>
    <cellStyle name="普通_97-917" xfId="78"/>
    <cellStyle name="千分位_97-917" xfId="79"/>
    <cellStyle name="千位[0]_1" xfId="80"/>
    <cellStyle name="千位_1" xfId="81"/>
    <cellStyle name="样式 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7&#24180;&#37096;&#38376;&#39044;&#31639;\2017&#24180;&#20154;&#20195;&#20250;&#30424;&#23376;&#39044;&#31639;&#34920;&#65288;&#30830;&#2345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汇总表1"/>
      <sheetName val="收支汇总表2"/>
      <sheetName val="新科目部门预安排明细表 (增资) "/>
      <sheetName val="总财力对照"/>
      <sheetName val="对照表"/>
      <sheetName val="2017年自治区固定补助基数"/>
      <sheetName val="2017年预算转移性收入"/>
      <sheetName val="2017年预算专项指标"/>
      <sheetName val="2017年基金预算专项指标 "/>
      <sheetName val="2017年项目支出 "/>
      <sheetName val="对个人和家庭补助支出"/>
      <sheetName val="税费改革转移支付"/>
      <sheetName val="政府性基金收支总表"/>
      <sheetName val="政府性基金明细表"/>
      <sheetName val="县直单位公用经费测算表 (2)"/>
      <sheetName val="乡镇公用经费测算表 (2)"/>
      <sheetName val="2017年非税收入"/>
      <sheetName val="公用经费对照表"/>
      <sheetName val="地方一般预算对照"/>
      <sheetName val="还本付息"/>
      <sheetName val="教育系统公用经费"/>
      <sheetName val="2017年三公经费 (定)"/>
      <sheetName val="民生项目汇总表"/>
      <sheetName val="民生项目预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pane xSplit="1" ySplit="3" topLeftCell="B4" activePane="bottomRight" state="frozen"/>
      <selection pane="bottomRight" activeCell="E18" sqref="E18"/>
    </sheetView>
  </sheetViews>
  <sheetFormatPr defaultColWidth="9.140625" defaultRowHeight="19.5" customHeight="1"/>
  <cols>
    <col min="1" max="1" width="20.28125" style="1" customWidth="1"/>
    <col min="2" max="2" width="14.421875" style="1" customWidth="1"/>
    <col min="3" max="3" width="16.57421875" style="1" customWidth="1"/>
    <col min="4" max="6" width="14.57421875" style="1" customWidth="1"/>
    <col min="7" max="7" width="16.28125" style="3" customWidth="1"/>
    <col min="8" max="8" width="14.28125" style="4" customWidth="1"/>
    <col min="9" max="16384" width="9.140625" style="4" customWidth="1"/>
  </cols>
  <sheetData>
    <row r="1" spans="1:8" ht="19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6" ht="19.5" customHeight="1">
      <c r="A2" s="6"/>
      <c r="B2" s="6"/>
      <c r="C2" s="6"/>
      <c r="D2" s="6"/>
      <c r="E2" s="7"/>
      <c r="F2" s="7"/>
    </row>
    <row r="3" spans="1:8" ht="33" customHeight="1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3" t="s">
        <v>7</v>
      </c>
      <c r="H3" s="12" t="s">
        <v>8</v>
      </c>
    </row>
    <row r="4" spans="1:8" ht="19.5" customHeight="1">
      <c r="A4" s="14" t="s">
        <v>9</v>
      </c>
      <c r="B4" s="15">
        <v>440000</v>
      </c>
      <c r="C4" s="16">
        <v>395000</v>
      </c>
      <c r="D4" s="17">
        <v>78200</v>
      </c>
      <c r="E4" s="18"/>
      <c r="F4" s="18"/>
      <c r="G4" s="19">
        <f>SUM(B4:F4)</f>
        <v>913200</v>
      </c>
      <c r="H4" s="20"/>
    </row>
    <row r="5" spans="1:8" s="1" customFormat="1" ht="19.5" customHeight="1">
      <c r="A5" s="21" t="s">
        <v>10</v>
      </c>
      <c r="B5" s="15">
        <v>50000</v>
      </c>
      <c r="C5" s="16">
        <v>80000</v>
      </c>
      <c r="D5" s="17"/>
      <c r="E5" s="18"/>
      <c r="F5" s="18"/>
      <c r="G5" s="22">
        <f aca="true" t="shared" si="0" ref="G5:G68">SUM(B5:F5)</f>
        <v>130000</v>
      </c>
      <c r="H5" s="23"/>
    </row>
    <row r="6" spans="1:8" s="1" customFormat="1" ht="19.5" customHeight="1">
      <c r="A6" s="21" t="s">
        <v>11</v>
      </c>
      <c r="B6" s="15">
        <v>50000</v>
      </c>
      <c r="C6" s="16">
        <v>80000</v>
      </c>
      <c r="D6" s="17"/>
      <c r="E6" s="18"/>
      <c r="F6" s="18"/>
      <c r="G6" s="22">
        <f t="shared" si="0"/>
        <v>130000</v>
      </c>
      <c r="H6" s="23"/>
    </row>
    <row r="7" spans="1:8" ht="19.5" customHeight="1">
      <c r="A7" s="21" t="s">
        <v>12</v>
      </c>
      <c r="B7" s="15">
        <v>20000</v>
      </c>
      <c r="C7" s="16">
        <v>25000</v>
      </c>
      <c r="D7" s="17"/>
      <c r="E7" s="18"/>
      <c r="F7" s="18"/>
      <c r="G7" s="19">
        <f t="shared" si="0"/>
        <v>45000</v>
      </c>
      <c r="H7" s="20"/>
    </row>
    <row r="8" spans="1:8" ht="19.5" customHeight="1">
      <c r="A8" s="21" t="s">
        <v>13</v>
      </c>
      <c r="B8" s="15">
        <v>5000</v>
      </c>
      <c r="C8" s="16">
        <v>5000</v>
      </c>
      <c r="D8" s="17"/>
      <c r="E8" s="18"/>
      <c r="F8" s="18"/>
      <c r="G8" s="19">
        <f t="shared" si="0"/>
        <v>10000</v>
      </c>
      <c r="H8" s="20"/>
    </row>
    <row r="9" spans="1:8" ht="19.5" customHeight="1">
      <c r="A9" s="21" t="s">
        <v>14</v>
      </c>
      <c r="B9" s="15">
        <v>30000</v>
      </c>
      <c r="C9" s="16">
        <v>40000</v>
      </c>
      <c r="D9" s="17"/>
      <c r="E9" s="18"/>
      <c r="F9" s="18"/>
      <c r="G9" s="19">
        <f t="shared" si="0"/>
        <v>70000</v>
      </c>
      <c r="H9" s="20"/>
    </row>
    <row r="10" spans="1:8" ht="19.5" customHeight="1">
      <c r="A10" s="21" t="s">
        <v>15</v>
      </c>
      <c r="B10" s="15">
        <v>20000</v>
      </c>
      <c r="C10" s="16">
        <v>10000</v>
      </c>
      <c r="D10" s="17"/>
      <c r="E10" s="18"/>
      <c r="F10" s="18"/>
      <c r="G10" s="19">
        <f t="shared" si="0"/>
        <v>30000</v>
      </c>
      <c r="H10" s="20"/>
    </row>
    <row r="11" spans="1:8" ht="19.5" customHeight="1">
      <c r="A11" s="21" t="s">
        <v>16</v>
      </c>
      <c r="B11" s="15">
        <v>22500</v>
      </c>
      <c r="C11" s="16">
        <v>15000</v>
      </c>
      <c r="D11" s="17"/>
      <c r="E11" s="18"/>
      <c r="F11" s="18"/>
      <c r="G11" s="19">
        <f t="shared" si="0"/>
        <v>37500</v>
      </c>
      <c r="H11" s="20"/>
    </row>
    <row r="12" spans="1:8" ht="19.5" customHeight="1">
      <c r="A12" s="21" t="s">
        <v>17</v>
      </c>
      <c r="B12" s="15">
        <v>20000</v>
      </c>
      <c r="C12" s="16">
        <v>10000</v>
      </c>
      <c r="D12" s="17"/>
      <c r="E12" s="18"/>
      <c r="F12" s="18"/>
      <c r="G12" s="19">
        <f t="shared" si="0"/>
        <v>30000</v>
      </c>
      <c r="H12" s="20"/>
    </row>
    <row r="13" spans="1:8" ht="19.5" customHeight="1">
      <c r="A13" s="21" t="s">
        <v>18</v>
      </c>
      <c r="B13" s="15">
        <v>20000</v>
      </c>
      <c r="C13" s="16">
        <v>10000</v>
      </c>
      <c r="D13" s="17"/>
      <c r="E13" s="18"/>
      <c r="F13" s="18"/>
      <c r="G13" s="19">
        <f t="shared" si="0"/>
        <v>30000</v>
      </c>
      <c r="H13" s="20"/>
    </row>
    <row r="14" spans="1:8" ht="19.5" customHeight="1">
      <c r="A14" s="21" t="s">
        <v>19</v>
      </c>
      <c r="B14" s="15">
        <f>617500+60000</f>
        <v>677500</v>
      </c>
      <c r="C14" s="16">
        <f>133000+60000</f>
        <v>193000</v>
      </c>
      <c r="D14" s="17"/>
      <c r="E14" s="18"/>
      <c r="F14" s="18"/>
      <c r="G14" s="19">
        <f t="shared" si="0"/>
        <v>870500</v>
      </c>
      <c r="H14" s="24"/>
    </row>
    <row r="15" spans="1:8" s="1" customFormat="1" ht="19.5" customHeight="1">
      <c r="A15" s="21" t="s">
        <v>20</v>
      </c>
      <c r="B15" s="15">
        <v>138000</v>
      </c>
      <c r="C15" s="16">
        <v>880000</v>
      </c>
      <c r="D15" s="17">
        <v>78200</v>
      </c>
      <c r="E15" s="18"/>
      <c r="F15" s="18"/>
      <c r="G15" s="22">
        <f t="shared" si="0"/>
        <v>1096200</v>
      </c>
      <c r="H15" s="23"/>
    </row>
    <row r="16" spans="1:8" ht="19.5" customHeight="1">
      <c r="A16" s="21" t="s">
        <v>21</v>
      </c>
      <c r="B16" s="15">
        <v>20000</v>
      </c>
      <c r="C16" s="16">
        <v>500000</v>
      </c>
      <c r="D16" s="17"/>
      <c r="E16" s="18"/>
      <c r="F16" s="18"/>
      <c r="G16" s="19">
        <f t="shared" si="0"/>
        <v>520000</v>
      </c>
      <c r="H16" s="20"/>
    </row>
    <row r="17" spans="1:8" ht="19.5" customHeight="1">
      <c r="A17" s="21" t="s">
        <v>22</v>
      </c>
      <c r="B17" s="15">
        <v>10000</v>
      </c>
      <c r="C17" s="16">
        <v>30000</v>
      </c>
      <c r="D17" s="17"/>
      <c r="E17" s="18"/>
      <c r="F17" s="18"/>
      <c r="G17" s="19">
        <f t="shared" si="0"/>
        <v>40000</v>
      </c>
      <c r="H17" s="20"/>
    </row>
    <row r="18" spans="1:8" ht="19.5" customHeight="1">
      <c r="A18" s="21" t="s">
        <v>23</v>
      </c>
      <c r="B18" s="15">
        <v>30000</v>
      </c>
      <c r="C18" s="16">
        <v>40000</v>
      </c>
      <c r="D18" s="17"/>
      <c r="E18" s="18"/>
      <c r="F18" s="18"/>
      <c r="G18" s="19">
        <f t="shared" si="0"/>
        <v>70000</v>
      </c>
      <c r="H18" s="20"/>
    </row>
    <row r="19" spans="1:8" ht="19.5" customHeight="1">
      <c r="A19" s="21" t="s">
        <v>24</v>
      </c>
      <c r="B19" s="15">
        <v>20000</v>
      </c>
      <c r="C19" s="16">
        <v>40000</v>
      </c>
      <c r="D19" s="17"/>
      <c r="E19" s="18"/>
      <c r="F19" s="18"/>
      <c r="G19" s="19">
        <f t="shared" si="0"/>
        <v>60000</v>
      </c>
      <c r="H19" s="20"/>
    </row>
    <row r="20" spans="1:8" ht="19.5" customHeight="1">
      <c r="A20" s="21" t="s">
        <v>25</v>
      </c>
      <c r="B20" s="15">
        <f>570000+40000</f>
        <v>610000</v>
      </c>
      <c r="C20" s="16">
        <v>130000</v>
      </c>
      <c r="D20" s="17"/>
      <c r="E20" s="18"/>
      <c r="F20" s="18"/>
      <c r="G20" s="19">
        <f t="shared" si="0"/>
        <v>740000</v>
      </c>
      <c r="H20" s="24"/>
    </row>
    <row r="21" spans="1:8" s="1" customFormat="1" ht="19.5" customHeight="1">
      <c r="A21" s="21" t="s">
        <v>26</v>
      </c>
      <c r="B21" s="15">
        <v>66500</v>
      </c>
      <c r="C21" s="16">
        <f>19000+21000</f>
        <v>40000</v>
      </c>
      <c r="D21" s="17">
        <v>78200</v>
      </c>
      <c r="E21" s="18"/>
      <c r="F21" s="18"/>
      <c r="G21" s="19">
        <f t="shared" si="0"/>
        <v>184700</v>
      </c>
      <c r="H21" s="25"/>
    </row>
    <row r="22" spans="1:8" ht="19.5" customHeight="1">
      <c r="A22" s="21" t="s">
        <v>27</v>
      </c>
      <c r="B22" s="15">
        <v>19000</v>
      </c>
      <c r="C22" s="16">
        <v>95000</v>
      </c>
      <c r="D22" s="17">
        <v>39100</v>
      </c>
      <c r="E22" s="18"/>
      <c r="F22" s="18"/>
      <c r="G22" s="19">
        <f t="shared" si="0"/>
        <v>153100</v>
      </c>
      <c r="H22" s="24"/>
    </row>
    <row r="23" spans="1:8" s="1" customFormat="1" ht="19.5" customHeight="1">
      <c r="A23" s="21" t="s">
        <v>28</v>
      </c>
      <c r="B23" s="15">
        <f>66500</f>
        <v>66500</v>
      </c>
      <c r="C23" s="16">
        <f>133000</f>
        <v>133000</v>
      </c>
      <c r="D23" s="17"/>
      <c r="E23" s="18"/>
      <c r="F23" s="18"/>
      <c r="G23" s="22">
        <f t="shared" si="0"/>
        <v>199500</v>
      </c>
      <c r="H23" s="25"/>
    </row>
    <row r="24" spans="1:8" ht="19.5" customHeight="1">
      <c r="A24" s="21" t="s">
        <v>29</v>
      </c>
      <c r="B24" s="15">
        <v>50000</v>
      </c>
      <c r="C24" s="16">
        <v>40000</v>
      </c>
      <c r="D24" s="17">
        <v>39100</v>
      </c>
      <c r="E24" s="18"/>
      <c r="F24" s="18"/>
      <c r="G24" s="19">
        <f t="shared" si="0"/>
        <v>129100</v>
      </c>
      <c r="H24" s="24"/>
    </row>
    <row r="25" spans="1:8" ht="19.5" customHeight="1">
      <c r="A25" s="21" t="s">
        <v>30</v>
      </c>
      <c r="B25" s="15">
        <v>9500</v>
      </c>
      <c r="C25" s="16">
        <v>66500</v>
      </c>
      <c r="D25" s="17">
        <v>39100</v>
      </c>
      <c r="E25" s="18"/>
      <c r="F25" s="18"/>
      <c r="G25" s="19">
        <f t="shared" si="0"/>
        <v>115100</v>
      </c>
      <c r="H25" s="24"/>
    </row>
    <row r="26" spans="1:8" ht="19.5" customHeight="1">
      <c r="A26" s="14" t="s">
        <v>31</v>
      </c>
      <c r="B26" s="15">
        <v>142500</v>
      </c>
      <c r="C26" s="16">
        <v>337250</v>
      </c>
      <c r="D26" s="17"/>
      <c r="E26" s="18"/>
      <c r="F26" s="18"/>
      <c r="G26" s="19">
        <f t="shared" si="0"/>
        <v>479750</v>
      </c>
      <c r="H26" s="24"/>
    </row>
    <row r="27" spans="1:8" ht="19.5" customHeight="1">
      <c r="A27" s="21" t="s">
        <v>32</v>
      </c>
      <c r="B27" s="26">
        <v>0</v>
      </c>
      <c r="C27" s="27">
        <v>50000</v>
      </c>
      <c r="D27" s="17">
        <v>39100</v>
      </c>
      <c r="E27" s="18"/>
      <c r="F27" s="18"/>
      <c r="G27" s="19">
        <f t="shared" si="0"/>
        <v>89100</v>
      </c>
      <c r="H27" s="24"/>
    </row>
    <row r="28" spans="1:8" ht="19.5" customHeight="1">
      <c r="A28" s="14" t="s">
        <v>33</v>
      </c>
      <c r="B28" s="15">
        <v>14250</v>
      </c>
      <c r="C28" s="16">
        <v>70000</v>
      </c>
      <c r="D28" s="17"/>
      <c r="E28" s="18"/>
      <c r="F28" s="18"/>
      <c r="G28" s="19">
        <f t="shared" si="0"/>
        <v>84250</v>
      </c>
      <c r="H28" s="24"/>
    </row>
    <row r="29" spans="1:8" ht="19.5" customHeight="1">
      <c r="A29" s="21" t="s">
        <v>34</v>
      </c>
      <c r="B29" s="15">
        <f>10000+9500</f>
        <v>19500</v>
      </c>
      <c r="C29" s="16">
        <v>80000</v>
      </c>
      <c r="D29" s="17"/>
      <c r="E29" s="18"/>
      <c r="F29" s="18"/>
      <c r="G29" s="19">
        <f t="shared" si="0"/>
        <v>99500</v>
      </c>
      <c r="H29" s="24"/>
    </row>
    <row r="30" spans="1:8" ht="19.5" customHeight="1">
      <c r="A30" s="21" t="s">
        <v>35</v>
      </c>
      <c r="B30" s="15">
        <v>9000</v>
      </c>
      <c r="C30" s="16">
        <v>64000</v>
      </c>
      <c r="D30" s="17">
        <v>39100</v>
      </c>
      <c r="E30" s="18"/>
      <c r="F30" s="18"/>
      <c r="G30" s="19">
        <f t="shared" si="0"/>
        <v>112100</v>
      </c>
      <c r="H30" s="24"/>
    </row>
    <row r="31" spans="1:8" ht="19.5" customHeight="1">
      <c r="A31" s="21" t="s">
        <v>36</v>
      </c>
      <c r="B31" s="15">
        <v>9500</v>
      </c>
      <c r="C31" s="16">
        <v>38000</v>
      </c>
      <c r="D31" s="17"/>
      <c r="E31" s="18"/>
      <c r="F31" s="18"/>
      <c r="G31" s="19">
        <f t="shared" si="0"/>
        <v>47500</v>
      </c>
      <c r="H31" s="24"/>
    </row>
    <row r="32" spans="1:8" ht="19.5" customHeight="1">
      <c r="A32" s="14" t="s">
        <v>37</v>
      </c>
      <c r="B32" s="15">
        <v>19000</v>
      </c>
      <c r="C32" s="16">
        <v>40000</v>
      </c>
      <c r="D32" s="17"/>
      <c r="E32" s="18"/>
      <c r="F32" s="18"/>
      <c r="G32" s="19">
        <f t="shared" si="0"/>
        <v>59000</v>
      </c>
      <c r="H32" s="24"/>
    </row>
    <row r="33" spans="1:8" s="1" customFormat="1" ht="19.5" customHeight="1">
      <c r="A33" s="14" t="s">
        <v>38</v>
      </c>
      <c r="B33" s="15">
        <v>28500</v>
      </c>
      <c r="C33" s="16">
        <v>50000</v>
      </c>
      <c r="D33" s="17"/>
      <c r="E33" s="18"/>
      <c r="F33" s="18"/>
      <c r="G33" s="19">
        <f t="shared" si="0"/>
        <v>78500</v>
      </c>
      <c r="H33" s="25"/>
    </row>
    <row r="34" spans="1:8" ht="19.5" customHeight="1">
      <c r="A34" s="21" t="s">
        <v>39</v>
      </c>
      <c r="B34" s="15">
        <v>0</v>
      </c>
      <c r="C34" s="16">
        <v>19000</v>
      </c>
      <c r="D34" s="17">
        <v>0</v>
      </c>
      <c r="E34" s="18"/>
      <c r="F34" s="18"/>
      <c r="G34" s="19">
        <f t="shared" si="0"/>
        <v>19000</v>
      </c>
      <c r="H34" s="24"/>
    </row>
    <row r="35" spans="1:8" ht="19.5" customHeight="1">
      <c r="A35" s="21" t="s">
        <v>40</v>
      </c>
      <c r="B35" s="15">
        <v>0</v>
      </c>
      <c r="C35" s="16">
        <v>28500</v>
      </c>
      <c r="D35" s="17"/>
      <c r="E35" s="18"/>
      <c r="F35" s="18"/>
      <c r="G35" s="19">
        <f t="shared" si="0"/>
        <v>28500</v>
      </c>
      <c r="H35" s="24"/>
    </row>
    <row r="36" spans="1:8" ht="19.5" customHeight="1">
      <c r="A36" s="14" t="s">
        <v>41</v>
      </c>
      <c r="B36" s="15">
        <v>10000</v>
      </c>
      <c r="C36" s="16">
        <v>40000</v>
      </c>
      <c r="D36" s="17"/>
      <c r="E36" s="18"/>
      <c r="F36" s="18"/>
      <c r="G36" s="19">
        <f t="shared" si="0"/>
        <v>50000</v>
      </c>
      <c r="H36" s="24"/>
    </row>
    <row r="37" spans="1:8" ht="19.5" customHeight="1">
      <c r="A37" s="21" t="s">
        <v>42</v>
      </c>
      <c r="B37" s="15">
        <v>28500</v>
      </c>
      <c r="C37" s="16">
        <v>190000</v>
      </c>
      <c r="D37" s="17"/>
      <c r="E37" s="18"/>
      <c r="F37" s="18"/>
      <c r="G37" s="19">
        <f t="shared" si="0"/>
        <v>218500</v>
      </c>
      <c r="H37" s="24"/>
    </row>
    <row r="38" spans="1:8" s="1" customFormat="1" ht="19.5" customHeight="1">
      <c r="A38" s="21" t="s">
        <v>43</v>
      </c>
      <c r="B38" s="15">
        <f>19000+61000</f>
        <v>80000</v>
      </c>
      <c r="C38" s="16">
        <v>66500</v>
      </c>
      <c r="D38" s="17"/>
      <c r="E38" s="18"/>
      <c r="F38" s="18"/>
      <c r="G38" s="22">
        <f t="shared" si="0"/>
        <v>146500</v>
      </c>
      <c r="H38" s="25"/>
    </row>
    <row r="39" spans="1:8" s="1" customFormat="1" ht="19.5" customHeight="1">
      <c r="A39" s="21" t="s">
        <v>44</v>
      </c>
      <c r="B39" s="15">
        <f>152000-61000</f>
        <v>91000</v>
      </c>
      <c r="C39" s="16">
        <v>230000</v>
      </c>
      <c r="D39" s="17"/>
      <c r="E39" s="18"/>
      <c r="F39" s="18"/>
      <c r="G39" s="22">
        <f t="shared" si="0"/>
        <v>321000</v>
      </c>
      <c r="H39" s="25"/>
    </row>
    <row r="40" spans="1:8" ht="19.5" customHeight="1">
      <c r="A40" s="21" t="s">
        <v>45</v>
      </c>
      <c r="B40" s="15">
        <v>0</v>
      </c>
      <c r="C40" s="16">
        <v>40000</v>
      </c>
      <c r="D40" s="17"/>
      <c r="E40" s="18"/>
      <c r="F40" s="18"/>
      <c r="G40" s="19">
        <f t="shared" si="0"/>
        <v>40000</v>
      </c>
      <c r="H40" s="24"/>
    </row>
    <row r="41" spans="1:8" ht="19.5" customHeight="1">
      <c r="A41" s="21" t="s">
        <v>46</v>
      </c>
      <c r="B41" s="15">
        <v>0</v>
      </c>
      <c r="C41" s="16">
        <v>19000</v>
      </c>
      <c r="D41" s="17"/>
      <c r="E41" s="18"/>
      <c r="F41" s="18"/>
      <c r="G41" s="19">
        <f t="shared" si="0"/>
        <v>19000</v>
      </c>
      <c r="H41" s="24"/>
    </row>
    <row r="42" spans="1:8" ht="19.5" customHeight="1">
      <c r="A42" s="21" t="s">
        <v>47</v>
      </c>
      <c r="B42" s="15">
        <v>190000</v>
      </c>
      <c r="C42" s="16">
        <v>475000</v>
      </c>
      <c r="D42" s="17">
        <f>47*39100</f>
        <v>1837700</v>
      </c>
      <c r="E42" s="18"/>
      <c r="F42" s="18"/>
      <c r="G42" s="19">
        <f t="shared" si="0"/>
        <v>2502700</v>
      </c>
      <c r="H42" s="24"/>
    </row>
    <row r="43" spans="1:8" ht="19.5" customHeight="1">
      <c r="A43" s="21" t="s">
        <v>48</v>
      </c>
      <c r="B43" s="15">
        <v>0</v>
      </c>
      <c r="C43" s="16">
        <v>95000</v>
      </c>
      <c r="D43" s="17">
        <f>12*39100</f>
        <v>469200</v>
      </c>
      <c r="E43" s="18"/>
      <c r="F43" s="18"/>
      <c r="G43" s="19">
        <f t="shared" si="0"/>
        <v>564200</v>
      </c>
      <c r="H43" s="24"/>
    </row>
    <row r="44" spans="1:8" ht="19.5" customHeight="1">
      <c r="A44" s="21" t="s">
        <v>49</v>
      </c>
      <c r="B44" s="15">
        <f>9500+19000</f>
        <v>28500</v>
      </c>
      <c r="C44" s="16">
        <v>60000</v>
      </c>
      <c r="D44" s="17">
        <f>39100*4</f>
        <v>156400</v>
      </c>
      <c r="E44" s="18"/>
      <c r="F44" s="18"/>
      <c r="G44" s="19">
        <f t="shared" si="0"/>
        <v>244900</v>
      </c>
      <c r="H44" s="24"/>
    </row>
    <row r="45" spans="1:8" ht="19.5" customHeight="1">
      <c r="A45" s="21" t="s">
        <v>50</v>
      </c>
      <c r="B45" s="15"/>
      <c r="C45" s="16">
        <v>10000</v>
      </c>
      <c r="D45" s="17">
        <v>39100</v>
      </c>
      <c r="E45" s="18"/>
      <c r="F45" s="18"/>
      <c r="G45" s="19">
        <f t="shared" si="0"/>
        <v>49100</v>
      </c>
      <c r="H45" s="28"/>
    </row>
    <row r="46" spans="1:8" ht="19.5" customHeight="1">
      <c r="A46" s="21" t="s">
        <v>51</v>
      </c>
      <c r="B46" s="15">
        <v>0</v>
      </c>
      <c r="C46" s="16">
        <v>9500</v>
      </c>
      <c r="D46" s="17">
        <v>39100</v>
      </c>
      <c r="E46" s="18"/>
      <c r="F46" s="18"/>
      <c r="G46" s="19">
        <f t="shared" si="0"/>
        <v>48600</v>
      </c>
      <c r="H46" s="24"/>
    </row>
    <row r="47" spans="1:8" ht="19.5" customHeight="1">
      <c r="A47" s="21" t="s">
        <v>52</v>
      </c>
      <c r="B47" s="15">
        <v>0</v>
      </c>
      <c r="C47" s="16">
        <v>28500</v>
      </c>
      <c r="D47" s="17">
        <v>39100</v>
      </c>
      <c r="E47" s="18"/>
      <c r="F47" s="18"/>
      <c r="G47" s="19">
        <f t="shared" si="0"/>
        <v>67600</v>
      </c>
      <c r="H47" s="24"/>
    </row>
    <row r="48" spans="1:8" s="1" customFormat="1" ht="19.5" customHeight="1">
      <c r="A48" s="21" t="s">
        <v>53</v>
      </c>
      <c r="B48" s="15">
        <v>0</v>
      </c>
      <c r="C48" s="16">
        <v>38000</v>
      </c>
      <c r="D48" s="17">
        <v>39100</v>
      </c>
      <c r="E48" s="18"/>
      <c r="F48" s="18"/>
      <c r="G48" s="22">
        <f t="shared" si="0"/>
        <v>77100</v>
      </c>
      <c r="H48" s="25"/>
    </row>
    <row r="49" spans="1:8" ht="19.5" customHeight="1">
      <c r="A49" s="21" t="s">
        <v>54</v>
      </c>
      <c r="B49" s="15">
        <v>0</v>
      </c>
      <c r="C49" s="16">
        <v>9500</v>
      </c>
      <c r="D49" s="17">
        <v>39100</v>
      </c>
      <c r="E49" s="18"/>
      <c r="F49" s="18"/>
      <c r="G49" s="19">
        <f t="shared" si="0"/>
        <v>48600</v>
      </c>
      <c r="H49" s="24"/>
    </row>
    <row r="50" spans="1:8" ht="19.5" customHeight="1">
      <c r="A50" s="21" t="s">
        <v>55</v>
      </c>
      <c r="B50" s="15">
        <v>28500</v>
      </c>
      <c r="C50" s="16">
        <v>28500</v>
      </c>
      <c r="D50" s="17">
        <v>39100</v>
      </c>
      <c r="E50" s="18"/>
      <c r="F50" s="18"/>
      <c r="G50" s="19">
        <f t="shared" si="0"/>
        <v>96100</v>
      </c>
      <c r="H50" s="24"/>
    </row>
    <row r="51" spans="1:8" ht="19.5" customHeight="1">
      <c r="A51" s="21" t="s">
        <v>56</v>
      </c>
      <c r="B51" s="15">
        <v>0</v>
      </c>
      <c r="C51" s="16">
        <v>9500</v>
      </c>
      <c r="D51" s="17">
        <v>39100</v>
      </c>
      <c r="E51" s="18"/>
      <c r="F51" s="18"/>
      <c r="G51" s="19">
        <f t="shared" si="0"/>
        <v>48600</v>
      </c>
      <c r="H51" s="24"/>
    </row>
    <row r="52" spans="1:8" s="1" customFormat="1" ht="19.5" customHeight="1">
      <c r="A52" s="21" t="s">
        <v>57</v>
      </c>
      <c r="B52" s="15">
        <v>0</v>
      </c>
      <c r="C52" s="16">
        <v>28500</v>
      </c>
      <c r="D52" s="17">
        <v>39100</v>
      </c>
      <c r="E52" s="18"/>
      <c r="F52" s="18"/>
      <c r="G52" s="22">
        <f t="shared" si="0"/>
        <v>67600</v>
      </c>
      <c r="H52" s="25"/>
    </row>
    <row r="53" spans="1:8" ht="19.5" customHeight="1">
      <c r="A53" s="21" t="s">
        <v>58</v>
      </c>
      <c r="B53" s="15">
        <v>0</v>
      </c>
      <c r="C53" s="16">
        <v>4750</v>
      </c>
      <c r="D53" s="17">
        <v>39100</v>
      </c>
      <c r="E53" s="18"/>
      <c r="F53" s="18"/>
      <c r="G53" s="19">
        <f t="shared" si="0"/>
        <v>43850</v>
      </c>
      <c r="H53" s="24"/>
    </row>
    <row r="54" spans="1:8" s="1" customFormat="1" ht="19.5" customHeight="1">
      <c r="A54" s="21" t="s">
        <v>59</v>
      </c>
      <c r="B54" s="15">
        <v>19000</v>
      </c>
      <c r="C54" s="16">
        <v>70000</v>
      </c>
      <c r="D54" s="17"/>
      <c r="E54" s="18"/>
      <c r="F54" s="18"/>
      <c r="G54" s="22">
        <f t="shared" si="0"/>
        <v>89000</v>
      </c>
      <c r="H54" s="25"/>
    </row>
    <row r="55" spans="1:8" ht="19.5" customHeight="1">
      <c r="A55" s="21" t="s">
        <v>60</v>
      </c>
      <c r="B55" s="15">
        <v>76000</v>
      </c>
      <c r="C55" s="16">
        <v>76000</v>
      </c>
      <c r="D55" s="17">
        <f>39100*4</f>
        <v>156400</v>
      </c>
      <c r="E55" s="18"/>
      <c r="F55" s="18"/>
      <c r="G55" s="19">
        <f t="shared" si="0"/>
        <v>308400</v>
      </c>
      <c r="H55" s="24"/>
    </row>
    <row r="56" spans="1:8" ht="19.5" customHeight="1">
      <c r="A56" s="21" t="s">
        <v>61</v>
      </c>
      <c r="B56" s="15">
        <v>9500</v>
      </c>
      <c r="C56" s="16">
        <v>28500</v>
      </c>
      <c r="D56" s="17">
        <v>78200</v>
      </c>
      <c r="E56" s="18"/>
      <c r="F56" s="18"/>
      <c r="G56" s="19">
        <f t="shared" si="0"/>
        <v>116200</v>
      </c>
      <c r="H56" s="24"/>
    </row>
    <row r="57" spans="1:8" ht="19.5" customHeight="1">
      <c r="A57" s="21" t="s">
        <v>62</v>
      </c>
      <c r="B57" s="15">
        <v>95000</v>
      </c>
      <c r="C57" s="16">
        <v>19000</v>
      </c>
      <c r="D57" s="17">
        <v>39100</v>
      </c>
      <c r="E57" s="18"/>
      <c r="F57" s="18"/>
      <c r="G57" s="19">
        <f t="shared" si="0"/>
        <v>153100</v>
      </c>
      <c r="H57" s="24"/>
    </row>
    <row r="58" spans="1:8" ht="19.5" customHeight="1">
      <c r="A58" s="21" t="s">
        <v>63</v>
      </c>
      <c r="B58" s="15">
        <v>9500</v>
      </c>
      <c r="C58" s="16">
        <v>38000</v>
      </c>
      <c r="D58" s="17"/>
      <c r="E58" s="18"/>
      <c r="F58" s="18"/>
      <c r="G58" s="19">
        <f t="shared" si="0"/>
        <v>47500</v>
      </c>
      <c r="H58" s="24"/>
    </row>
    <row r="59" spans="1:8" ht="19.5" customHeight="1">
      <c r="A59" s="21" t="s">
        <v>64</v>
      </c>
      <c r="B59" s="15">
        <f>19000+47500</f>
        <v>66500</v>
      </c>
      <c r="C59" s="16">
        <v>120000</v>
      </c>
      <c r="D59" s="17"/>
      <c r="E59" s="18"/>
      <c r="F59" s="18"/>
      <c r="G59" s="19">
        <f t="shared" si="0"/>
        <v>186500</v>
      </c>
      <c r="H59" s="24"/>
    </row>
    <row r="60" spans="1:8" ht="19.5" customHeight="1">
      <c r="A60" s="14" t="s">
        <v>65</v>
      </c>
      <c r="B60" s="15">
        <v>20000</v>
      </c>
      <c r="C60" s="16">
        <v>100000</v>
      </c>
      <c r="D60" s="17">
        <f>39100*6</f>
        <v>234600</v>
      </c>
      <c r="E60" s="18"/>
      <c r="F60" s="18"/>
      <c r="G60" s="19">
        <f t="shared" si="0"/>
        <v>354600</v>
      </c>
      <c r="H60" s="24"/>
    </row>
    <row r="61" spans="1:8" ht="19.5" customHeight="1">
      <c r="A61" s="21" t="s">
        <v>66</v>
      </c>
      <c r="B61" s="15">
        <v>9500</v>
      </c>
      <c r="C61" s="16">
        <v>19000</v>
      </c>
      <c r="D61" s="17">
        <v>39100</v>
      </c>
      <c r="E61" s="18"/>
      <c r="F61" s="18"/>
      <c r="G61" s="19">
        <f t="shared" si="0"/>
        <v>67600</v>
      </c>
      <c r="H61" s="24"/>
    </row>
    <row r="62" spans="1:8" ht="19.5" customHeight="1">
      <c r="A62" s="21" t="s">
        <v>67</v>
      </c>
      <c r="B62" s="15">
        <v>9500</v>
      </c>
      <c r="C62" s="16">
        <v>9500</v>
      </c>
      <c r="D62" s="17">
        <v>39100</v>
      </c>
      <c r="E62" s="18"/>
      <c r="F62" s="18"/>
      <c r="G62" s="19">
        <f t="shared" si="0"/>
        <v>58100</v>
      </c>
      <c r="H62" s="24"/>
    </row>
    <row r="63" spans="1:8" ht="19.5" customHeight="1">
      <c r="A63" s="21" t="s">
        <v>68</v>
      </c>
      <c r="B63" s="15">
        <v>9500</v>
      </c>
      <c r="C63" s="16">
        <v>19000</v>
      </c>
      <c r="D63" s="17">
        <v>39100</v>
      </c>
      <c r="E63" s="18"/>
      <c r="F63" s="18"/>
      <c r="G63" s="19">
        <f t="shared" si="0"/>
        <v>67600</v>
      </c>
      <c r="H63" s="24"/>
    </row>
    <row r="64" spans="1:8" ht="19.5" customHeight="1">
      <c r="A64" s="21" t="s">
        <v>69</v>
      </c>
      <c r="B64" s="15">
        <v>0</v>
      </c>
      <c r="C64" s="16">
        <v>95000</v>
      </c>
      <c r="D64" s="17">
        <v>39100</v>
      </c>
      <c r="E64" s="18"/>
      <c r="F64" s="18"/>
      <c r="G64" s="19">
        <f t="shared" si="0"/>
        <v>134100</v>
      </c>
      <c r="H64" s="24"/>
    </row>
    <row r="65" spans="1:8" ht="19.5" customHeight="1">
      <c r="A65" s="21" t="s">
        <v>70</v>
      </c>
      <c r="B65" s="15">
        <v>0</v>
      </c>
      <c r="C65" s="16">
        <v>76000</v>
      </c>
      <c r="D65" s="17">
        <v>39100</v>
      </c>
      <c r="E65" s="18"/>
      <c r="F65" s="18"/>
      <c r="G65" s="19">
        <f t="shared" si="0"/>
        <v>115100</v>
      </c>
      <c r="H65" s="24"/>
    </row>
    <row r="66" spans="1:8" ht="19.5" customHeight="1">
      <c r="A66" s="21" t="s">
        <v>71</v>
      </c>
      <c r="B66" s="15">
        <v>0</v>
      </c>
      <c r="C66" s="16">
        <v>0</v>
      </c>
      <c r="D66" s="17">
        <v>4750</v>
      </c>
      <c r="E66" s="18"/>
      <c r="F66" s="18"/>
      <c r="G66" s="19">
        <f t="shared" si="0"/>
        <v>4750</v>
      </c>
      <c r="H66" s="24"/>
    </row>
    <row r="67" spans="1:8" ht="19.5" customHeight="1">
      <c r="A67" s="21" t="s">
        <v>72</v>
      </c>
      <c r="B67" s="15">
        <v>0</v>
      </c>
      <c r="C67" s="16">
        <v>0</v>
      </c>
      <c r="D67" s="17">
        <v>4750</v>
      </c>
      <c r="E67" s="18"/>
      <c r="F67" s="18"/>
      <c r="G67" s="19">
        <f t="shared" si="0"/>
        <v>4750</v>
      </c>
      <c r="H67" s="24"/>
    </row>
    <row r="68" spans="1:8" ht="19.5" customHeight="1">
      <c r="A68" s="21" t="s">
        <v>73</v>
      </c>
      <c r="B68" s="15">
        <v>0</v>
      </c>
      <c r="C68" s="16">
        <v>0</v>
      </c>
      <c r="D68" s="17">
        <v>4750</v>
      </c>
      <c r="E68" s="18"/>
      <c r="F68" s="18"/>
      <c r="G68" s="19">
        <f t="shared" si="0"/>
        <v>4750</v>
      </c>
      <c r="H68" s="24"/>
    </row>
    <row r="69" spans="1:8" ht="19.5" customHeight="1">
      <c r="A69" s="21" t="s">
        <v>74</v>
      </c>
      <c r="B69" s="15">
        <v>0</v>
      </c>
      <c r="C69" s="16">
        <v>0</v>
      </c>
      <c r="D69" s="17">
        <v>4750</v>
      </c>
      <c r="E69" s="18"/>
      <c r="F69" s="18"/>
      <c r="G69" s="19">
        <f aca="true" t="shared" si="1" ref="G69:G128">SUM(B69:F69)</f>
        <v>4750</v>
      </c>
      <c r="H69" s="24"/>
    </row>
    <row r="70" spans="1:8" ht="19.5" customHeight="1">
      <c r="A70" s="21" t="s">
        <v>75</v>
      </c>
      <c r="B70" s="15">
        <v>0</v>
      </c>
      <c r="C70" s="16">
        <v>0</v>
      </c>
      <c r="D70" s="17">
        <v>4750</v>
      </c>
      <c r="E70" s="18"/>
      <c r="F70" s="18"/>
      <c r="G70" s="19">
        <f t="shared" si="1"/>
        <v>4750</v>
      </c>
      <c r="H70" s="24"/>
    </row>
    <row r="71" spans="1:8" ht="19.5" customHeight="1">
      <c r="A71" s="21" t="s">
        <v>76</v>
      </c>
      <c r="B71" s="15">
        <v>0</v>
      </c>
      <c r="C71" s="16">
        <v>0</v>
      </c>
      <c r="D71" s="17">
        <v>4750</v>
      </c>
      <c r="E71" s="18"/>
      <c r="F71" s="18"/>
      <c r="G71" s="19">
        <f t="shared" si="1"/>
        <v>4750</v>
      </c>
      <c r="H71" s="24"/>
    </row>
    <row r="72" spans="1:8" ht="19.5" customHeight="1">
      <c r="A72" s="21" t="s">
        <v>77</v>
      </c>
      <c r="B72" s="15">
        <v>0</v>
      </c>
      <c r="C72" s="16">
        <v>0</v>
      </c>
      <c r="D72" s="17">
        <v>4750</v>
      </c>
      <c r="E72" s="18"/>
      <c r="F72" s="18"/>
      <c r="G72" s="19">
        <f t="shared" si="1"/>
        <v>4750</v>
      </c>
      <c r="H72" s="24"/>
    </row>
    <row r="73" spans="1:8" ht="19.5" customHeight="1">
      <c r="A73" s="21" t="s">
        <v>78</v>
      </c>
      <c r="B73" s="15">
        <v>0</v>
      </c>
      <c r="C73" s="16">
        <v>0</v>
      </c>
      <c r="D73" s="17">
        <v>4750</v>
      </c>
      <c r="E73" s="18"/>
      <c r="F73" s="18"/>
      <c r="G73" s="19">
        <f t="shared" si="1"/>
        <v>4750</v>
      </c>
      <c r="H73" s="24"/>
    </row>
    <row r="74" spans="1:8" ht="19.5" customHeight="1">
      <c r="A74" s="21" t="s">
        <v>79</v>
      </c>
      <c r="B74" s="15">
        <v>0</v>
      </c>
      <c r="C74" s="16">
        <v>0</v>
      </c>
      <c r="D74" s="17">
        <v>4750</v>
      </c>
      <c r="E74" s="18"/>
      <c r="F74" s="18"/>
      <c r="G74" s="19">
        <f t="shared" si="1"/>
        <v>4750</v>
      </c>
      <c r="H74" s="24"/>
    </row>
    <row r="75" spans="1:8" ht="19.5" customHeight="1">
      <c r="A75" s="21" t="s">
        <v>80</v>
      </c>
      <c r="B75" s="15">
        <v>0</v>
      </c>
      <c r="C75" s="16">
        <v>0</v>
      </c>
      <c r="D75" s="17">
        <v>4750</v>
      </c>
      <c r="E75" s="18"/>
      <c r="F75" s="18"/>
      <c r="G75" s="19">
        <f t="shared" si="1"/>
        <v>4750</v>
      </c>
      <c r="H75" s="24"/>
    </row>
    <row r="76" spans="1:8" ht="19.5" customHeight="1">
      <c r="A76" s="21" t="s">
        <v>81</v>
      </c>
      <c r="B76" s="15">
        <v>0</v>
      </c>
      <c r="C76" s="16">
        <v>0</v>
      </c>
      <c r="D76" s="17">
        <v>4750</v>
      </c>
      <c r="E76" s="18"/>
      <c r="F76" s="18"/>
      <c r="G76" s="19">
        <f t="shared" si="1"/>
        <v>4750</v>
      </c>
      <c r="H76" s="24"/>
    </row>
    <row r="77" spans="1:8" ht="19.5" customHeight="1">
      <c r="A77" s="21" t="s">
        <v>82</v>
      </c>
      <c r="B77" s="15">
        <v>0</v>
      </c>
      <c r="C77" s="16">
        <v>0</v>
      </c>
      <c r="D77" s="17">
        <v>4750</v>
      </c>
      <c r="E77" s="18"/>
      <c r="F77" s="18"/>
      <c r="G77" s="19">
        <f t="shared" si="1"/>
        <v>4750</v>
      </c>
      <c r="H77" s="24"/>
    </row>
    <row r="78" spans="1:8" ht="19.5" customHeight="1">
      <c r="A78" s="21" t="s">
        <v>83</v>
      </c>
      <c r="B78" s="15">
        <v>0</v>
      </c>
      <c r="C78" s="16">
        <v>0</v>
      </c>
      <c r="D78" s="17">
        <v>4750</v>
      </c>
      <c r="E78" s="18"/>
      <c r="F78" s="18"/>
      <c r="G78" s="19">
        <f t="shared" si="1"/>
        <v>4750</v>
      </c>
      <c r="H78" s="24"/>
    </row>
    <row r="79" spans="1:8" ht="19.5" customHeight="1">
      <c r="A79" s="21" t="s">
        <v>84</v>
      </c>
      <c r="B79" s="15">
        <v>142500</v>
      </c>
      <c r="C79" s="16">
        <v>247000</v>
      </c>
      <c r="D79" s="17">
        <v>39100</v>
      </c>
      <c r="E79" s="18"/>
      <c r="F79" s="18"/>
      <c r="G79" s="19">
        <f t="shared" si="1"/>
        <v>428600</v>
      </c>
      <c r="H79" s="24"/>
    </row>
    <row r="80" spans="1:8" ht="19.5" customHeight="1">
      <c r="A80" s="21" t="s">
        <v>85</v>
      </c>
      <c r="B80" s="15">
        <v>0</v>
      </c>
      <c r="C80" s="16">
        <v>95000</v>
      </c>
      <c r="D80" s="17">
        <v>39100</v>
      </c>
      <c r="E80" s="18"/>
      <c r="F80" s="18"/>
      <c r="G80" s="19">
        <f t="shared" si="1"/>
        <v>134100</v>
      </c>
      <c r="H80" s="24"/>
    </row>
    <row r="81" spans="1:8" ht="19.5" customHeight="1">
      <c r="A81" s="21" t="s">
        <v>86</v>
      </c>
      <c r="B81" s="15">
        <v>0</v>
      </c>
      <c r="C81" s="16">
        <v>95000</v>
      </c>
      <c r="D81" s="17">
        <v>39100</v>
      </c>
      <c r="E81" s="18"/>
      <c r="F81" s="18"/>
      <c r="G81" s="19">
        <f t="shared" si="1"/>
        <v>134100</v>
      </c>
      <c r="H81" s="24"/>
    </row>
    <row r="82" spans="1:8" ht="19.5" customHeight="1">
      <c r="A82" s="21" t="s">
        <v>87</v>
      </c>
      <c r="B82" s="15">
        <v>9500</v>
      </c>
      <c r="C82" s="16">
        <v>9500</v>
      </c>
      <c r="D82" s="17">
        <v>39100</v>
      </c>
      <c r="E82" s="18"/>
      <c r="F82" s="18"/>
      <c r="G82" s="19">
        <f t="shared" si="1"/>
        <v>58100</v>
      </c>
      <c r="H82" s="24"/>
    </row>
    <row r="83" spans="1:8" ht="19.5" customHeight="1">
      <c r="A83" s="21" t="s">
        <v>88</v>
      </c>
      <c r="B83" s="15">
        <v>9500</v>
      </c>
      <c r="C83" s="16">
        <v>28500</v>
      </c>
      <c r="D83" s="17"/>
      <c r="E83" s="18"/>
      <c r="F83" s="18"/>
      <c r="G83" s="19">
        <f t="shared" si="1"/>
        <v>38000</v>
      </c>
      <c r="H83" s="24"/>
    </row>
    <row r="84" spans="1:8" ht="19.5" customHeight="1">
      <c r="A84" s="21" t="s">
        <v>89</v>
      </c>
      <c r="B84" s="15">
        <v>0</v>
      </c>
      <c r="C84" s="16">
        <v>28500</v>
      </c>
      <c r="D84" s="17"/>
      <c r="E84" s="18"/>
      <c r="F84" s="18"/>
      <c r="G84" s="19">
        <f t="shared" si="1"/>
        <v>28500</v>
      </c>
      <c r="H84" s="24"/>
    </row>
    <row r="85" spans="1:8" ht="19.5" customHeight="1">
      <c r="A85" s="21" t="s">
        <v>90</v>
      </c>
      <c r="B85" s="15">
        <v>0</v>
      </c>
      <c r="C85" s="16">
        <v>28500</v>
      </c>
      <c r="D85" s="17">
        <v>39100</v>
      </c>
      <c r="E85" s="18"/>
      <c r="F85" s="18"/>
      <c r="G85" s="19">
        <f t="shared" si="1"/>
        <v>67600</v>
      </c>
      <c r="H85" s="24"/>
    </row>
    <row r="86" spans="1:8" ht="19.5" customHeight="1">
      <c r="A86" s="21" t="s">
        <v>91</v>
      </c>
      <c r="B86" s="15">
        <v>0</v>
      </c>
      <c r="C86" s="16">
        <v>28500</v>
      </c>
      <c r="D86" s="17"/>
      <c r="E86" s="18"/>
      <c r="F86" s="18"/>
      <c r="G86" s="19">
        <f t="shared" si="1"/>
        <v>28500</v>
      </c>
      <c r="H86" s="24"/>
    </row>
    <row r="87" spans="1:8" ht="19.5" customHeight="1">
      <c r="A87" s="21" t="s">
        <v>92</v>
      </c>
      <c r="B87" s="15">
        <v>0</v>
      </c>
      <c r="C87" s="16">
        <v>28500</v>
      </c>
      <c r="D87" s="17"/>
      <c r="E87" s="18"/>
      <c r="F87" s="18"/>
      <c r="G87" s="19">
        <f t="shared" si="1"/>
        <v>28500</v>
      </c>
      <c r="H87" s="24"/>
    </row>
    <row r="88" spans="1:8" ht="19.5" customHeight="1">
      <c r="A88" s="21" t="s">
        <v>93</v>
      </c>
      <c r="B88" s="15">
        <v>0</v>
      </c>
      <c r="C88" s="16">
        <v>28500</v>
      </c>
      <c r="D88" s="17"/>
      <c r="E88" s="18"/>
      <c r="F88" s="18"/>
      <c r="G88" s="19">
        <f t="shared" si="1"/>
        <v>28500</v>
      </c>
      <c r="H88" s="24"/>
    </row>
    <row r="89" spans="1:8" ht="19.5" customHeight="1">
      <c r="A89" s="21" t="s">
        <v>94</v>
      </c>
      <c r="B89" s="15">
        <v>9500</v>
      </c>
      <c r="C89" s="16">
        <v>76000</v>
      </c>
      <c r="D89" s="17">
        <v>78200</v>
      </c>
      <c r="E89" s="18"/>
      <c r="F89" s="18"/>
      <c r="G89" s="19">
        <f t="shared" si="1"/>
        <v>163700</v>
      </c>
      <c r="H89" s="24"/>
    </row>
    <row r="90" spans="1:8" ht="19.5" customHeight="1">
      <c r="A90" s="21" t="s">
        <v>95</v>
      </c>
      <c r="B90" s="15">
        <v>9500</v>
      </c>
      <c r="C90" s="16">
        <v>47500</v>
      </c>
      <c r="D90" s="17">
        <v>78200</v>
      </c>
      <c r="E90" s="18"/>
      <c r="F90" s="18"/>
      <c r="G90" s="19">
        <f t="shared" si="1"/>
        <v>135200</v>
      </c>
      <c r="H90" s="24"/>
    </row>
    <row r="91" spans="1:8" s="1" customFormat="1" ht="19.5" customHeight="1">
      <c r="A91" s="14" t="s">
        <v>96</v>
      </c>
      <c r="B91" s="15">
        <v>9500</v>
      </c>
      <c r="C91" s="16">
        <v>50000</v>
      </c>
      <c r="D91" s="17"/>
      <c r="E91" s="18"/>
      <c r="F91" s="18"/>
      <c r="G91" s="19">
        <f t="shared" si="1"/>
        <v>59500</v>
      </c>
      <c r="H91" s="25"/>
    </row>
    <row r="92" spans="1:8" ht="19.5" customHeight="1">
      <c r="A92" s="21" t="s">
        <v>97</v>
      </c>
      <c r="B92" s="15">
        <v>9500</v>
      </c>
      <c r="C92" s="16">
        <v>47500</v>
      </c>
      <c r="D92" s="17">
        <v>78200</v>
      </c>
      <c r="E92" s="18"/>
      <c r="F92" s="18"/>
      <c r="G92" s="19">
        <f t="shared" si="1"/>
        <v>135200</v>
      </c>
      <c r="H92" s="24"/>
    </row>
    <row r="93" spans="1:8" ht="19.5" customHeight="1">
      <c r="A93" s="21" t="s">
        <v>98</v>
      </c>
      <c r="B93" s="15">
        <v>9500</v>
      </c>
      <c r="C93" s="16">
        <v>47500</v>
      </c>
      <c r="D93" s="17">
        <v>78200</v>
      </c>
      <c r="E93" s="18"/>
      <c r="F93" s="18"/>
      <c r="G93" s="19">
        <f t="shared" si="1"/>
        <v>135200</v>
      </c>
      <c r="H93" s="24"/>
    </row>
    <row r="94" spans="1:8" ht="19.5" customHeight="1">
      <c r="A94" s="21" t="s">
        <v>99</v>
      </c>
      <c r="B94" s="15">
        <v>9500</v>
      </c>
      <c r="C94" s="16">
        <v>47500</v>
      </c>
      <c r="D94" s="17">
        <v>78200</v>
      </c>
      <c r="E94" s="18"/>
      <c r="F94" s="18"/>
      <c r="G94" s="19">
        <f t="shared" si="1"/>
        <v>135200</v>
      </c>
      <c r="H94" s="24"/>
    </row>
    <row r="95" spans="1:8" ht="19.5" customHeight="1">
      <c r="A95" s="21" t="s">
        <v>100</v>
      </c>
      <c r="B95" s="15">
        <v>9500</v>
      </c>
      <c r="C95" s="16">
        <v>47500</v>
      </c>
      <c r="D95" s="17">
        <v>78200</v>
      </c>
      <c r="E95" s="18"/>
      <c r="F95" s="18"/>
      <c r="G95" s="19">
        <f t="shared" si="1"/>
        <v>135200</v>
      </c>
      <c r="H95" s="24"/>
    </row>
    <row r="96" spans="1:8" ht="19.5" customHeight="1">
      <c r="A96" s="21" t="s">
        <v>101</v>
      </c>
      <c r="B96" s="15">
        <v>9500</v>
      </c>
      <c r="C96" s="16">
        <v>47500</v>
      </c>
      <c r="D96" s="17">
        <v>78200</v>
      </c>
      <c r="E96" s="18"/>
      <c r="F96" s="18"/>
      <c r="G96" s="19">
        <f t="shared" si="1"/>
        <v>135200</v>
      </c>
      <c r="H96" s="24"/>
    </row>
    <row r="97" spans="1:8" ht="19.5" customHeight="1">
      <c r="A97" s="21" t="s">
        <v>102</v>
      </c>
      <c r="B97" s="15">
        <v>9500</v>
      </c>
      <c r="C97" s="16">
        <v>47500</v>
      </c>
      <c r="D97" s="17">
        <v>78200</v>
      </c>
      <c r="E97" s="18"/>
      <c r="F97" s="18"/>
      <c r="G97" s="19">
        <f t="shared" si="1"/>
        <v>135200</v>
      </c>
      <c r="H97" s="24"/>
    </row>
    <row r="98" spans="1:8" ht="19.5" customHeight="1">
      <c r="A98" s="21" t="s">
        <v>103</v>
      </c>
      <c r="B98" s="15">
        <v>9500</v>
      </c>
      <c r="C98" s="16">
        <v>47500</v>
      </c>
      <c r="D98" s="17">
        <v>78200</v>
      </c>
      <c r="E98" s="18"/>
      <c r="F98" s="18"/>
      <c r="G98" s="19">
        <f t="shared" si="1"/>
        <v>135200</v>
      </c>
      <c r="H98" s="24"/>
    </row>
    <row r="99" spans="1:8" ht="19.5" customHeight="1">
      <c r="A99" s="21" t="s">
        <v>104</v>
      </c>
      <c r="B99" s="29">
        <v>9500</v>
      </c>
      <c r="C99" s="30">
        <v>47500</v>
      </c>
      <c r="D99" s="31">
        <v>78200</v>
      </c>
      <c r="E99" s="32"/>
      <c r="F99" s="32"/>
      <c r="G99" s="33">
        <f t="shared" si="1"/>
        <v>135200</v>
      </c>
      <c r="H99" s="34"/>
    </row>
    <row r="100" spans="1:8" ht="19.5" customHeight="1">
      <c r="A100" s="21" t="s">
        <v>105</v>
      </c>
      <c r="B100" s="15">
        <v>9500</v>
      </c>
      <c r="C100" s="16">
        <v>47500</v>
      </c>
      <c r="D100" s="17">
        <v>78200</v>
      </c>
      <c r="E100" s="18"/>
      <c r="F100" s="18"/>
      <c r="G100" s="19">
        <f t="shared" si="1"/>
        <v>135200</v>
      </c>
      <c r="H100" s="24"/>
    </row>
    <row r="101" spans="1:8" ht="19.5" customHeight="1">
      <c r="A101" s="21" t="s">
        <v>106</v>
      </c>
      <c r="B101" s="26">
        <v>9500</v>
      </c>
      <c r="C101" s="27">
        <f>47500+11500</f>
        <v>59000</v>
      </c>
      <c r="D101" s="35">
        <v>78200</v>
      </c>
      <c r="E101" s="36"/>
      <c r="F101" s="36"/>
      <c r="G101" s="19">
        <f t="shared" si="1"/>
        <v>146700</v>
      </c>
      <c r="H101" s="24"/>
    </row>
    <row r="102" spans="1:8" ht="19.5" customHeight="1">
      <c r="A102" s="21" t="s">
        <v>107</v>
      </c>
      <c r="B102" s="36">
        <v>9500</v>
      </c>
      <c r="C102" s="36">
        <v>47500</v>
      </c>
      <c r="D102" s="36">
        <v>78200</v>
      </c>
      <c r="E102" s="36"/>
      <c r="F102" s="36"/>
      <c r="G102" s="19">
        <f t="shared" si="1"/>
        <v>135200</v>
      </c>
      <c r="H102" s="24"/>
    </row>
    <row r="103" spans="1:8" s="2" customFormat="1" ht="19.5" customHeight="1">
      <c r="A103" s="37" t="s">
        <v>108</v>
      </c>
      <c r="B103" s="38">
        <f>SUM(B4:B102)</f>
        <v>3711750</v>
      </c>
      <c r="C103" s="38">
        <f>SUM(C4:C102)</f>
        <v>7011500</v>
      </c>
      <c r="D103" s="38">
        <f>SUM(D4:D102)</f>
        <v>5222950</v>
      </c>
      <c r="E103" s="38">
        <v>770000</v>
      </c>
      <c r="F103" s="38">
        <v>100000</v>
      </c>
      <c r="G103" s="19">
        <f t="shared" si="1"/>
        <v>16816200</v>
      </c>
      <c r="H103" s="39"/>
    </row>
  </sheetData>
  <sheetProtection/>
  <autoFilter ref="A3:D103"/>
  <mergeCells count="1">
    <mergeCell ref="A1:H1"/>
  </mergeCells>
  <printOptions horizontalCentered="1"/>
  <pageMargins left="0.43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2018-06-05T07:40:27Z</cp:lastPrinted>
  <dcterms:created xsi:type="dcterms:W3CDTF">2013-07-11T01:50:45Z</dcterms:created>
  <dcterms:modified xsi:type="dcterms:W3CDTF">2019-03-18T00:46:57Z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